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https://universidaddeburgos-my.sharepoint.com/personal/obenito_ubu_es/Documents/Pectina/5. Membranas/Manuscrito/Repositorio/"/>
    </mc:Choice>
  </mc:AlternateContent>
  <xr:revisionPtr revIDLastSave="0" documentId="14_{996F2B8B-331D-4C50-A6E6-995AF4E6D3F4}" xr6:coauthVersionLast="36" xr6:coauthVersionMax="36" xr10:uidLastSave="{00000000-0000-0000-0000-000000000000}"/>
  <bookViews>
    <workbookView xWindow="-120" yWindow="-120" windowWidth="29040" windowHeight="15720" activeTab="4" xr2:uid="{E4CE0413-3688-438D-896D-EDC135F530EF}"/>
  </bookViews>
  <sheets>
    <sheet name="Fractionation (Cycle A)" sheetId="10" r:id="rId1"/>
    <sheet name="Fractionation (Cycle B)" sheetId="8" r:id="rId2"/>
    <sheet name="POS vs DV (1 kDa, Cycle A)" sheetId="5" r:id="rId3"/>
    <sheet name="POS vs DV (1 kDa, Cycle B)" sheetId="12" r:id="rId4"/>
    <sheet name="POS vs DV (10 kDa, Cycle B)" sheetId="2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0" l="1"/>
  <c r="G5" i="2" l="1"/>
  <c r="G6" i="2"/>
  <c r="G7" i="2"/>
  <c r="G8" i="2"/>
  <c r="G9" i="2"/>
  <c r="G10" i="2"/>
  <c r="G11" i="2"/>
  <c r="G4" i="2"/>
  <c r="H4" i="2" s="1"/>
  <c r="I5" i="2" l="1"/>
  <c r="H5" i="12"/>
  <c r="F5" i="12"/>
  <c r="G5" i="12" s="1"/>
  <c r="F6" i="12"/>
  <c r="G6" i="12" s="1"/>
  <c r="F7" i="12"/>
  <c r="G7" i="12" s="1"/>
  <c r="F8" i="12"/>
  <c r="G8" i="12" s="1"/>
  <c r="F9" i="12"/>
  <c r="G9" i="12" s="1"/>
  <c r="F4" i="12"/>
  <c r="G4" i="12" s="1"/>
  <c r="B10" i="12"/>
  <c r="C23" i="12" l="1"/>
  <c r="F18" i="10" l="1"/>
  <c r="E18" i="10"/>
  <c r="C18" i="10"/>
  <c r="B18" i="10"/>
  <c r="F15" i="10"/>
  <c r="E15" i="10"/>
  <c r="D15" i="10"/>
  <c r="C15" i="10"/>
  <c r="B15" i="10"/>
  <c r="F12" i="10"/>
  <c r="E12" i="10"/>
  <c r="D12" i="10"/>
  <c r="C12" i="10"/>
  <c r="B12" i="10"/>
  <c r="E7" i="10"/>
  <c r="C7" i="10"/>
  <c r="B7" i="10"/>
  <c r="C15" i="8"/>
  <c r="G15" i="8"/>
  <c r="F15" i="8"/>
  <c r="E15" i="8"/>
  <c r="G12" i="8"/>
  <c r="F12" i="8"/>
  <c r="E12" i="8"/>
  <c r="B7" i="8"/>
  <c r="G7" i="8"/>
  <c r="F7" i="8"/>
  <c r="E7" i="8"/>
  <c r="G18" i="8"/>
  <c r="F18" i="8"/>
  <c r="E19" i="8"/>
  <c r="D12" i="8"/>
  <c r="D15" i="8"/>
  <c r="C18" i="8"/>
  <c r="C12" i="8"/>
  <c r="C7" i="8"/>
  <c r="B18" i="8"/>
  <c r="B15" i="8"/>
  <c r="B12" i="8"/>
  <c r="H5" i="5"/>
  <c r="E18" i="8" l="1"/>
  <c r="B12" i="5" l="1"/>
  <c r="H5" i="2"/>
  <c r="H6" i="2"/>
  <c r="H7" i="2"/>
  <c r="H8" i="2"/>
  <c r="H9" i="2"/>
  <c r="H10" i="2"/>
  <c r="H11" i="2"/>
  <c r="C12" i="2"/>
  <c r="F11" i="5" l="1"/>
  <c r="G11" i="5" s="1"/>
  <c r="F10" i="5"/>
  <c r="G10" i="5" s="1"/>
  <c r="F9" i="5"/>
  <c r="G9" i="5" s="1"/>
  <c r="F8" i="5"/>
  <c r="G8" i="5" s="1"/>
  <c r="F7" i="5"/>
  <c r="G7" i="5" s="1"/>
  <c r="F6" i="5"/>
  <c r="G6" i="5" s="1"/>
  <c r="F5" i="5"/>
  <c r="G5" i="5" s="1"/>
  <c r="F4" i="5"/>
  <c r="G4" i="5" s="1"/>
</calcChain>
</file>

<file path=xl/sharedStrings.xml><?xml version="1.0" encoding="utf-8"?>
<sst xmlns="http://schemas.openxmlformats.org/spreadsheetml/2006/main" count="189" uniqueCount="64">
  <si>
    <t>DV</t>
  </si>
  <si>
    <t>J (L/h·m2)</t>
  </si>
  <si>
    <t>POS</t>
  </si>
  <si>
    <t>C0 (g/L)</t>
  </si>
  <si>
    <t>Cp (g/L)</t>
  </si>
  <si>
    <t>Cp/C0=1-R</t>
  </si>
  <si>
    <t>R (%)</t>
  </si>
  <si>
    <t>Cycle A</t>
  </si>
  <si>
    <t>r1</t>
  </si>
  <si>
    <t>rA</t>
  </si>
  <si>
    <t>MS</t>
  </si>
  <si>
    <t>gal</t>
  </si>
  <si>
    <t>glu</t>
  </si>
  <si>
    <t>xyl</t>
  </si>
  <si>
    <t>ara</t>
  </si>
  <si>
    <t>OA</t>
  </si>
  <si>
    <t>GA</t>
  </si>
  <si>
    <t>FA</t>
  </si>
  <si>
    <t>AcA</t>
  </si>
  <si>
    <t>SDP</t>
  </si>
  <si>
    <t>F</t>
  </si>
  <si>
    <t>HMF</t>
  </si>
  <si>
    <t>TPC</t>
  </si>
  <si>
    <t>r1 (100 kDa)</t>
  </si>
  <si>
    <t>rA (1 kDa)</t>
  </si>
  <si>
    <t>pA (1 kDa)</t>
  </si>
  <si>
    <t>p1</t>
  </si>
  <si>
    <t>pA</t>
  </si>
  <si>
    <t>Protocatechuic Ac</t>
  </si>
  <si>
    <t>ND</t>
  </si>
  <si>
    <t>p-cumaric Ac</t>
  </si>
  <si>
    <t>p-hydroxybenzoic Ac.</t>
  </si>
  <si>
    <t>QC 3,4'</t>
  </si>
  <si>
    <t xml:space="preserve">QC 3 </t>
  </si>
  <si>
    <t>QC 4'</t>
  </si>
  <si>
    <t>QC</t>
  </si>
  <si>
    <t>Myricetin</t>
  </si>
  <si>
    <t>Kaempferol</t>
  </si>
  <si>
    <t>Isorhamnetin</t>
  </si>
  <si>
    <t>SubWH</t>
  </si>
  <si>
    <t>p1 (100 kDa)</t>
  </si>
  <si>
    <t>VrA=1.24 L</t>
  </si>
  <si>
    <t>VpA=1.86 L</t>
  </si>
  <si>
    <t>rB1 (10 kDa)</t>
  </si>
  <si>
    <t>rB2 (1 kDa)</t>
  </si>
  <si>
    <t>Cycle B</t>
  </si>
  <si>
    <t>pB (10 kDa + 1kDa)</t>
  </si>
  <si>
    <t>Cp(g/L)</t>
  </si>
  <si>
    <t>Cr(g/L)</t>
  </si>
  <si>
    <t>Cr (g/L)</t>
  </si>
  <si>
    <t>RFi (%,100 kDa)</t>
  </si>
  <si>
    <t>RFi (%,1 kDa)</t>
  </si>
  <si>
    <t>RFi (%, 10kDa)</t>
  </si>
  <si>
    <t>RFi (%, 1 kDa)</t>
  </si>
  <si>
    <t>rB2(1 kDa)</t>
  </si>
  <si>
    <t>RFi (%, total permeate)</t>
  </si>
  <si>
    <t>p* diafiltered using a 1 kDa, 1bar, 25 ºC</t>
  </si>
  <si>
    <t>r* diafiltered using a 10 kDa, 1bar, 25 ºC</t>
  </si>
  <si>
    <t>p1 diafiltered using a 1 kDa, 1bar, 25 ºC</t>
  </si>
  <si>
    <t>VpB2=0.3 L</t>
  </si>
  <si>
    <t>VrB2=0.76 L</t>
  </si>
  <si>
    <t>VrB1=0.48 L</t>
  </si>
  <si>
    <t>VpB2=2.36 L</t>
  </si>
  <si>
    <t>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</si>
</sst>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"/>
    <numFmt numFmtId="165" formatCode="0.000"/>
    <numFmt numFmtId="166" formatCode="0.0000"/>
    <numFmt numFmtId="167" formatCode="0.0E+00"/>
    <numFmt numFmtId="168" formatCode="0.000E+00"/>
    <numFmt numFmtId="169" formatCode="0.00000"/>
    <numFmt numFmtId="170" formatCode="0.000000"/>
  </numFmts>
  <fonts count="6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6"/>
      <color theme="1"/>
      <name val="Aptos Narrow"/>
      <family val="2"/>
      <scheme val="minor"/>
    </font>
    <font>
      <b/>
      <sz val="12"/>
      <color theme="1"/>
      <name val="Arial"/>
      <family val="2"/>
    </font>
    <font>
      <sz val="1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165" fontId="2" fillId="0" borderId="0" xfId="0" applyNumberFormat="1" applyFont="1" applyAlignment="1">
      <alignment horizontal="center" vertical="center"/>
    </xf>
    <xf numFmtId="168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165" fontId="3" fillId="0" borderId="0" xfId="0" applyNumberFormat="1" applyFont="1" applyAlignment="1">
      <alignment horizontal="center"/>
    </xf>
    <xf numFmtId="0" fontId="4" fillId="0" borderId="0" xfId="0" applyFont="1"/>
    <xf numFmtId="1" fontId="0" fillId="0" borderId="0" xfId="0" applyNumberFormat="1" applyAlignment="1">
      <alignment horizontal="center"/>
    </xf>
    <xf numFmtId="169" fontId="0" fillId="0" borderId="0" xfId="0" applyNumberFormat="1" applyAlignment="1">
      <alignment horizontal="center"/>
    </xf>
    <xf numFmtId="170" fontId="0" fillId="0" borderId="0" xfId="0" applyNumberFormat="1" applyAlignment="1">
      <alignment horizontal="center"/>
    </xf>
    <xf numFmtId="0" fontId="0" fillId="3" borderId="0" xfId="0" applyFill="1" applyAlignment="1">
      <alignment horizontal="center"/>
    </xf>
    <xf numFmtId="165" fontId="5" fillId="0" borderId="0" xfId="0" applyNumberFormat="1" applyFont="1" applyAlignment="1">
      <alignment horizontal="center"/>
    </xf>
    <xf numFmtId="165" fontId="5" fillId="0" borderId="0" xfId="0" applyNumberFormat="1" applyFont="1" applyFill="1" applyAlignment="1">
      <alignment horizontal="center"/>
    </xf>
    <xf numFmtId="165" fontId="0" fillId="0" borderId="0" xfId="0" applyNumberFormat="1" applyFill="1" applyAlignment="1">
      <alignment horizontal="center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1878297109094746"/>
          <c:y val="5.7521766781486371E-2"/>
          <c:w val="0.74154769955258459"/>
          <c:h val="0.78119007554844233"/>
        </c:manualLayout>
      </c:layout>
      <c:scatterChart>
        <c:scatterStyle val="lineMarker"/>
        <c:varyColors val="0"/>
        <c:ser>
          <c:idx val="5"/>
          <c:order val="0"/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rgbClr val="A02B93">
                  <a:lumMod val="40000"/>
                  <a:lumOff val="60000"/>
                  <a:alpha val="70000"/>
                </a:srgbClr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xVal>
            <c:numRef>
              <c:f>'POS vs DV (1 kDa, Cycle A)'!$A$4:$A$11</c:f>
              <c:numCache>
                <c:formatCode>0.00</c:formatCode>
                <c:ptCount val="8"/>
                <c:pt idx="0">
                  <c:v>5.9056122448979599E-2</c:v>
                </c:pt>
                <c:pt idx="1">
                  <c:v>0.16392268445839875</c:v>
                </c:pt>
                <c:pt idx="2">
                  <c:v>0.30047095761381482</c:v>
                </c:pt>
                <c:pt idx="3">
                  <c:v>0.52906200941915238</c:v>
                </c:pt>
                <c:pt idx="4">
                  <c:v>0.72109497645211962</c:v>
                </c:pt>
                <c:pt idx="5">
                  <c:v>0.89880298273155412</c:v>
                </c:pt>
                <c:pt idx="6">
                  <c:v>1.1580357142857143</c:v>
                </c:pt>
                <c:pt idx="7">
                  <c:v>1.5</c:v>
                </c:pt>
              </c:numCache>
            </c:numRef>
          </c:xVal>
          <c:yVal>
            <c:numRef>
              <c:f>'POS vs DV (1 kDa, Cycle A)'!$G$4:$G$11</c:f>
              <c:numCache>
                <c:formatCode>0.00</c:formatCode>
                <c:ptCount val="8"/>
                <c:pt idx="0">
                  <c:v>83.4270374517845</c:v>
                </c:pt>
                <c:pt idx="1">
                  <c:v>85.006301366636649</c:v>
                </c:pt>
                <c:pt idx="2">
                  <c:v>86.895671455082876</c:v>
                </c:pt>
                <c:pt idx="3">
                  <c:v>88.293720047095263</c:v>
                </c:pt>
                <c:pt idx="4">
                  <c:v>89.979287696017963</c:v>
                </c:pt>
                <c:pt idx="5">
                  <c:v>91.875331806084333</c:v>
                </c:pt>
                <c:pt idx="6">
                  <c:v>92.759482035190373</c:v>
                </c:pt>
                <c:pt idx="7">
                  <c:v>95.049121422387756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61C-4C4B-8F52-B4FD829131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5237632"/>
        <c:axId val="225297152"/>
      </c:scatterChart>
      <c:valAx>
        <c:axId val="225237632"/>
        <c:scaling>
          <c:orientation val="minMax"/>
          <c:max val="1.6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s-ES" sz="1200">
                    <a:solidFill>
                      <a:schemeClr val="tx1"/>
                    </a:solidFill>
                  </a:rPr>
                  <a:t>DV</a:t>
                </a:r>
                <a:endParaRPr lang="es-ES" sz="1200" baseline="-25000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.44305680075852549"/>
              <c:y val="0.9212748716738073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ES"/>
          </a:p>
        </c:txPr>
        <c:crossAx val="225297152"/>
        <c:crosses val="autoZero"/>
        <c:crossBetween val="midCat"/>
        <c:majorUnit val="0.2"/>
      </c:valAx>
      <c:valAx>
        <c:axId val="225297152"/>
        <c:scaling>
          <c:orientation val="minMax"/>
          <c:max val="100"/>
          <c:min val="7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s-ES" sz="1200">
                    <a:solidFill>
                      <a:schemeClr val="tx1"/>
                    </a:solidFill>
                  </a:rPr>
                  <a:t>R</a:t>
                </a:r>
                <a:r>
                  <a:rPr lang="es-ES" sz="1200" baseline="-25000">
                    <a:solidFill>
                      <a:schemeClr val="tx1"/>
                    </a:solidFill>
                  </a:rPr>
                  <a:t>POS</a:t>
                </a:r>
                <a:r>
                  <a:rPr lang="es-ES" sz="1200">
                    <a:solidFill>
                      <a:schemeClr val="tx1"/>
                    </a:solidFill>
                  </a:rPr>
                  <a:t> (%)</a:t>
                </a:r>
                <a:endParaRPr lang="es-ES" sz="1200" baseline="-25000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7.0965233017579066E-2"/>
              <c:y val="0.36595758417898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ES"/>
          </a:p>
        </c:txPr>
        <c:crossAx val="225237632"/>
        <c:crosses val="autoZero"/>
        <c:crossBetween val="midCat"/>
      </c:valAx>
      <c:spPr>
        <a:noFill/>
        <a:ln w="12700"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latin typeface="Times New Roman" panose="02020603050405020304" pitchFamily="18" charset="0"/>
          <a:cs typeface="Times New Roman" panose="02020603050405020304" pitchFamily="18" charset="0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1878297109094746"/>
          <c:y val="5.7521766781486371E-2"/>
          <c:w val="0.74154769955258459"/>
          <c:h val="0.78119007554844233"/>
        </c:manualLayout>
      </c:layout>
      <c:scatterChart>
        <c:scatterStyle val="lineMarker"/>
        <c:varyColors val="0"/>
        <c:ser>
          <c:idx val="5"/>
          <c:order val="0"/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rgbClr val="A02B93">
                  <a:lumMod val="40000"/>
                  <a:lumOff val="60000"/>
                  <a:alpha val="70000"/>
                </a:srgbClr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xVal>
            <c:numRef>
              <c:f>'POS vs DV (1 kDa, Cycle B)'!$A$4:$A$9</c:f>
              <c:numCache>
                <c:formatCode>0.00</c:formatCode>
                <c:ptCount val="6"/>
                <c:pt idx="0">
                  <c:v>1.1307974361127435E-2</c:v>
                </c:pt>
                <c:pt idx="1">
                  <c:v>0.11070458916625682</c:v>
                </c:pt>
                <c:pt idx="2">
                  <c:v>0.19152025878787152</c:v>
                </c:pt>
                <c:pt idx="3">
                  <c:v>0.26950805513237291</c:v>
                </c:pt>
                <c:pt idx="4">
                  <c:v>0.33488078244145081</c:v>
                </c:pt>
                <c:pt idx="5">
                  <c:v>0.4</c:v>
                </c:pt>
              </c:numCache>
            </c:numRef>
          </c:xVal>
          <c:yVal>
            <c:numRef>
              <c:f>'POS vs DV (1 kDa, Cycle B)'!$G$4:$G$9</c:f>
              <c:numCache>
                <c:formatCode>0.00</c:formatCode>
                <c:ptCount val="6"/>
                <c:pt idx="0">
                  <c:v>82.673014280021292</c:v>
                </c:pt>
                <c:pt idx="1">
                  <c:v>87.690322025702145</c:v>
                </c:pt>
                <c:pt idx="2">
                  <c:v>89.857547364071436</c:v>
                </c:pt>
                <c:pt idx="3">
                  <c:v>92.230444583262837</c:v>
                </c:pt>
                <c:pt idx="4">
                  <c:v>93.878604091271825</c:v>
                </c:pt>
                <c:pt idx="5">
                  <c:v>95.367847576120667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D90-42B3-AAF9-28DF797EDE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5237632"/>
        <c:axId val="225297152"/>
      </c:scatterChart>
      <c:valAx>
        <c:axId val="225237632"/>
        <c:scaling>
          <c:orientation val="minMax"/>
          <c:max val="0.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s-ES" sz="1200">
                    <a:solidFill>
                      <a:schemeClr val="tx1"/>
                    </a:solidFill>
                  </a:rPr>
                  <a:t>DV</a:t>
                </a:r>
                <a:endParaRPr lang="es-ES" sz="1200" baseline="-25000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.44305680075852549"/>
              <c:y val="0.9212748716738073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ES"/>
          </a:p>
        </c:txPr>
        <c:crossAx val="225297152"/>
        <c:crosses val="autoZero"/>
        <c:crossBetween val="midCat"/>
        <c:majorUnit val="0.1"/>
      </c:valAx>
      <c:valAx>
        <c:axId val="225297152"/>
        <c:scaling>
          <c:orientation val="minMax"/>
          <c:max val="100"/>
          <c:min val="7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s-ES" sz="1200">
                    <a:solidFill>
                      <a:schemeClr val="tx1"/>
                    </a:solidFill>
                  </a:rPr>
                  <a:t>R</a:t>
                </a:r>
                <a:r>
                  <a:rPr lang="es-ES" sz="1200" baseline="-25000">
                    <a:solidFill>
                      <a:schemeClr val="tx1"/>
                    </a:solidFill>
                  </a:rPr>
                  <a:t>POS</a:t>
                </a:r>
                <a:r>
                  <a:rPr lang="es-ES" sz="1200">
                    <a:solidFill>
                      <a:schemeClr val="tx1"/>
                    </a:solidFill>
                  </a:rPr>
                  <a:t> (%)</a:t>
                </a:r>
                <a:endParaRPr lang="es-ES" sz="1200" baseline="-25000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7.0965233017579066E-2"/>
              <c:y val="0.36595758417898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ES"/>
          </a:p>
        </c:txPr>
        <c:crossAx val="225237632"/>
        <c:crosses val="autoZero"/>
        <c:crossBetween val="midCat"/>
      </c:valAx>
      <c:spPr>
        <a:noFill/>
        <a:ln w="12700"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latin typeface="Times New Roman" panose="02020603050405020304" pitchFamily="18" charset="0"/>
          <a:cs typeface="Times New Roman" panose="02020603050405020304" pitchFamily="18" charset="0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2755093757610195"/>
          <c:y val="5.4105082413609215E-2"/>
          <c:w val="0.7056676059722129"/>
          <c:h val="0.78119007554844233"/>
        </c:manualLayout>
      </c:layout>
      <c:scatterChart>
        <c:scatterStyle val="lineMarker"/>
        <c:varyColors val="0"/>
        <c:ser>
          <c:idx val="5"/>
          <c:order val="0"/>
          <c:spPr>
            <a:ln w="25400" cap="rnd">
              <a:noFill/>
              <a:round/>
            </a:ln>
            <a:effectLst/>
          </c:spPr>
          <c:marker>
            <c:symbol val="triangle"/>
            <c:size val="6"/>
            <c:spPr>
              <a:solidFill>
                <a:srgbClr val="196B24">
                  <a:lumMod val="60000"/>
                  <a:lumOff val="40000"/>
                  <a:alpha val="70000"/>
                </a:srgbClr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xVal>
            <c:numRef>
              <c:f>'POS vs DV (10 kDa, Cycle B)'!$B$4:$B$11</c:f>
              <c:numCache>
                <c:formatCode>0.00</c:formatCode>
                <c:ptCount val="8"/>
                <c:pt idx="0">
                  <c:v>0.15</c:v>
                </c:pt>
                <c:pt idx="1">
                  <c:v>0.58146164563591274</c:v>
                </c:pt>
                <c:pt idx="2">
                  <c:v>0.97617810100690727</c:v>
                </c:pt>
                <c:pt idx="3">
                  <c:v>1.6303485143427436</c:v>
                </c:pt>
                <c:pt idx="4">
                  <c:v>2.4885831167676211</c:v>
                </c:pt>
                <c:pt idx="5">
                  <c:v>3.2445455084435921</c:v>
                </c:pt>
                <c:pt idx="6">
                  <c:v>4.2818712265689083</c:v>
                </c:pt>
                <c:pt idx="7">
                  <c:v>4.9204582958666405</c:v>
                </c:pt>
              </c:numCache>
            </c:numRef>
          </c:xVal>
          <c:yVal>
            <c:numRef>
              <c:f>'POS vs DV (10 kDa, Cycle B)'!$H$4:$H$11</c:f>
              <c:numCache>
                <c:formatCode>0.00</c:formatCode>
                <c:ptCount val="8"/>
                <c:pt idx="0">
                  <c:v>80.056954808498631</c:v>
                </c:pt>
                <c:pt idx="1">
                  <c:v>82.486123537682758</c:v>
                </c:pt>
                <c:pt idx="2">
                  <c:v>84.338093688296951</c:v>
                </c:pt>
                <c:pt idx="3">
                  <c:v>87.267658422628188</c:v>
                </c:pt>
                <c:pt idx="4">
                  <c:v>89.58630630278067</c:v>
                </c:pt>
                <c:pt idx="5">
                  <c:v>91.522719919142617</c:v>
                </c:pt>
                <c:pt idx="6">
                  <c:v>93.490472036428613</c:v>
                </c:pt>
                <c:pt idx="7">
                  <c:v>95.107431241343534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94-4879-BDB1-A6EDCAA2EA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5237632"/>
        <c:axId val="225297152"/>
      </c:scatterChart>
      <c:valAx>
        <c:axId val="225237632"/>
        <c:scaling>
          <c:orientation val="minMax"/>
          <c:max val="6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s-ES" sz="1200">
                    <a:solidFill>
                      <a:schemeClr val="tx1"/>
                    </a:solidFill>
                  </a:rPr>
                  <a:t>DV</a:t>
                </a:r>
                <a:endParaRPr lang="es-ES" sz="1200" baseline="-25000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.44305680075852549"/>
              <c:y val="0.9212748716738073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ES"/>
          </a:p>
        </c:txPr>
        <c:crossAx val="225297152"/>
        <c:crosses val="autoZero"/>
        <c:crossBetween val="midCat"/>
        <c:majorUnit val="1"/>
      </c:valAx>
      <c:valAx>
        <c:axId val="225297152"/>
        <c:scaling>
          <c:orientation val="minMax"/>
          <c:max val="100"/>
          <c:min val="7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s-ES" sz="1200">
                    <a:solidFill>
                      <a:schemeClr val="tx1"/>
                    </a:solidFill>
                  </a:rPr>
                  <a:t>R</a:t>
                </a:r>
                <a:r>
                  <a:rPr lang="es-ES" sz="1200" baseline="-25000">
                    <a:solidFill>
                      <a:schemeClr val="tx1"/>
                    </a:solidFill>
                  </a:rPr>
                  <a:t>POS</a:t>
                </a:r>
                <a:r>
                  <a:rPr lang="es-ES" sz="1200">
                    <a:solidFill>
                      <a:schemeClr val="tx1"/>
                    </a:solidFill>
                  </a:rPr>
                  <a:t> (%)</a:t>
                </a:r>
                <a:endParaRPr lang="es-ES" sz="1200" baseline="-25000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7.0965233017579066E-2"/>
              <c:y val="0.36595758417898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ES"/>
          </a:p>
        </c:txPr>
        <c:crossAx val="225237632"/>
        <c:crosses val="autoZero"/>
        <c:crossBetween val="midCat"/>
      </c:valAx>
      <c:spPr>
        <a:noFill/>
        <a:ln w="12700"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latin typeface="Times New Roman" panose="02020603050405020304" pitchFamily="18" charset="0"/>
          <a:cs typeface="Times New Roman" panose="02020603050405020304" pitchFamily="18" charset="0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276225</xdr:colOff>
      <xdr:row>1</xdr:row>
      <xdr:rowOff>57150</xdr:rowOff>
    </xdr:from>
    <xdr:to>
      <xdr:col>12</xdr:col>
      <xdr:colOff>990600</xdr:colOff>
      <xdr:row>28</xdr:row>
      <xdr:rowOff>5080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68295F4-C55B-43B7-8BDE-081625B2458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4638"/>
        <a:stretch/>
      </xdr:blipFill>
      <xdr:spPr bwMode="auto">
        <a:xfrm>
          <a:off x="9267825" y="247650"/>
          <a:ext cx="2286000" cy="509143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428624</xdr:colOff>
      <xdr:row>0</xdr:row>
      <xdr:rowOff>152400</xdr:rowOff>
    </xdr:from>
    <xdr:to>
      <xdr:col>15</xdr:col>
      <xdr:colOff>940434</xdr:colOff>
      <xdr:row>27</xdr:row>
      <xdr:rowOff>100330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3B08437-B3F4-47DA-BA59-30B5504EAA8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215" r="4856"/>
        <a:stretch/>
      </xdr:blipFill>
      <xdr:spPr bwMode="auto">
        <a:xfrm>
          <a:off x="12411074" y="152400"/>
          <a:ext cx="3874135" cy="509143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500063</xdr:colOff>
      <xdr:row>13</xdr:row>
      <xdr:rowOff>23813</xdr:rowOff>
    </xdr:from>
    <xdr:to>
      <xdr:col>6</xdr:col>
      <xdr:colOff>392907</xdr:colOff>
      <xdr:row>32</xdr:row>
      <xdr:rowOff>121445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2270BFEA-E528-4818-A604-935A3E0EB8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333375</xdr:colOff>
      <xdr:row>1</xdr:row>
      <xdr:rowOff>59531</xdr:rowOff>
    </xdr:from>
    <xdr:to>
      <xdr:col>11</xdr:col>
      <xdr:colOff>130968</xdr:colOff>
      <xdr:row>28</xdr:row>
      <xdr:rowOff>7461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3793FC3-B15C-4083-8DED-4DB97352D9D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4638"/>
        <a:stretch/>
      </xdr:blipFill>
      <xdr:spPr bwMode="auto">
        <a:xfrm>
          <a:off x="5893594" y="261937"/>
          <a:ext cx="2286000" cy="509143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0.24753</cdr:x>
      <cdr:y>0.10886</cdr:y>
    </cdr:from>
    <cdr:to>
      <cdr:x>0.70432</cdr:x>
      <cdr:y>0.21917</cdr:y>
    </cdr:to>
    <cdr:sp macro="" textlink="">
      <cdr:nvSpPr>
        <cdr:cNvPr id="3" name="CuadroTexto 3">
          <a:extLst xmlns:a="http://schemas.openxmlformats.org/drawingml/2006/main">
            <a:ext uri="{FF2B5EF4-FFF2-40B4-BE49-F238E27FC236}">
              <a16:creationId xmlns:a16="http://schemas.microsoft.com/office/drawing/2014/main" id="{8AD2A297-A865-A273-5ABA-88196A87E032}"/>
            </a:ext>
          </a:extLst>
        </cdr:cNvPr>
        <cdr:cNvSpPr txBox="1"/>
      </cdr:nvSpPr>
      <cdr:spPr>
        <a:xfrm xmlns:a="http://schemas.openxmlformats.org/drawingml/2006/main">
          <a:off x="887080" y="404651"/>
          <a:ext cx="1637044" cy="4100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200">
              <a:latin typeface="Times New Roman" panose="02020603050405020304" pitchFamily="18" charset="0"/>
              <a:cs typeface="Times New Roman" panose="02020603050405020304" pitchFamily="18" charset="0"/>
            </a:rPr>
            <a:t>1</a:t>
          </a:r>
          <a:r>
            <a:rPr lang="es-E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kDa (Cycle A)</a:t>
          </a:r>
          <a:endParaRPr lang="es-ES" sz="12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392905</xdr:colOff>
      <xdr:row>10</xdr:row>
      <xdr:rowOff>154781</xdr:rowOff>
    </xdr:from>
    <xdr:to>
      <xdr:col>4</xdr:col>
      <xdr:colOff>702467</xdr:colOff>
      <xdr:row>30</xdr:row>
      <xdr:rowOff>61913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3D2793CC-FCDB-4E99-B912-960C17FE5F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404812</xdr:colOff>
      <xdr:row>0</xdr:row>
      <xdr:rowOff>35718</xdr:rowOff>
    </xdr:from>
    <xdr:to>
      <xdr:col>13</xdr:col>
      <xdr:colOff>52228</xdr:colOff>
      <xdr:row>26</xdr:row>
      <xdr:rowOff>162242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DD138008-1E27-4719-81B0-DB4A6C5A572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215" r="4856"/>
        <a:stretch/>
      </xdr:blipFill>
      <xdr:spPr bwMode="auto">
        <a:xfrm>
          <a:off x="6727031" y="35718"/>
          <a:ext cx="3874135" cy="509143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0.24753</cdr:x>
      <cdr:y>0.10886</cdr:y>
    </cdr:from>
    <cdr:to>
      <cdr:x>0.70432</cdr:x>
      <cdr:y>0.21917</cdr:y>
    </cdr:to>
    <cdr:sp macro="" textlink="">
      <cdr:nvSpPr>
        <cdr:cNvPr id="3" name="CuadroTexto 3">
          <a:extLst xmlns:a="http://schemas.openxmlformats.org/drawingml/2006/main">
            <a:ext uri="{FF2B5EF4-FFF2-40B4-BE49-F238E27FC236}">
              <a16:creationId xmlns:a16="http://schemas.microsoft.com/office/drawing/2014/main" id="{8AD2A297-A865-A273-5ABA-88196A87E032}"/>
            </a:ext>
          </a:extLst>
        </cdr:cNvPr>
        <cdr:cNvSpPr txBox="1"/>
      </cdr:nvSpPr>
      <cdr:spPr>
        <a:xfrm xmlns:a="http://schemas.openxmlformats.org/drawingml/2006/main">
          <a:off x="887080" y="404651"/>
          <a:ext cx="1637044" cy="4100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200">
              <a:latin typeface="Times New Roman" panose="02020603050405020304" pitchFamily="18" charset="0"/>
              <a:cs typeface="Times New Roman" panose="02020603050405020304" pitchFamily="18" charset="0"/>
            </a:rPr>
            <a:t>1</a:t>
          </a:r>
          <a:r>
            <a:rPr lang="es-E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kDa (Cycle A)</a:t>
          </a:r>
          <a:endParaRPr lang="es-ES" sz="12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428627</xdr:colOff>
      <xdr:row>13</xdr:row>
      <xdr:rowOff>11905</xdr:rowOff>
    </xdr:from>
    <xdr:to>
      <xdr:col>6</xdr:col>
      <xdr:colOff>319089</xdr:colOff>
      <xdr:row>32</xdr:row>
      <xdr:rowOff>109537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C6C10AC3-2764-4FC7-ACA7-6923CCB42B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71437</xdr:colOff>
      <xdr:row>0</xdr:row>
      <xdr:rowOff>47625</xdr:rowOff>
    </xdr:from>
    <xdr:to>
      <xdr:col>14</xdr:col>
      <xdr:colOff>707072</xdr:colOff>
      <xdr:row>26</xdr:row>
      <xdr:rowOff>114617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7D8109CD-A1D6-40C5-8478-459CE0EE46A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215" r="4856"/>
        <a:stretch/>
      </xdr:blipFill>
      <xdr:spPr bwMode="auto">
        <a:xfrm>
          <a:off x="6357937" y="47625"/>
          <a:ext cx="3874135" cy="509143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0.47344</cdr:x>
      <cdr:y>0.45159</cdr:y>
    </cdr:from>
    <cdr:to>
      <cdr:x>0.87516</cdr:x>
      <cdr:y>0.5619</cdr:y>
    </cdr:to>
    <cdr:sp macro="" textlink="">
      <cdr:nvSpPr>
        <cdr:cNvPr id="3" name="CuadroTexto 3">
          <a:extLst xmlns:a="http://schemas.openxmlformats.org/drawingml/2006/main">
            <a:ext uri="{FF2B5EF4-FFF2-40B4-BE49-F238E27FC236}">
              <a16:creationId xmlns:a16="http://schemas.microsoft.com/office/drawing/2014/main" id="{8AD2A297-A865-A273-5ABA-88196A87E032}"/>
            </a:ext>
          </a:extLst>
        </cdr:cNvPr>
        <cdr:cNvSpPr txBox="1"/>
      </cdr:nvSpPr>
      <cdr:spPr>
        <a:xfrm xmlns:a="http://schemas.openxmlformats.org/drawingml/2006/main">
          <a:off x="1797042" y="1678620"/>
          <a:ext cx="1524800" cy="4100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200">
              <a:latin typeface="Times New Roman" panose="02020603050405020304" pitchFamily="18" charset="0"/>
              <a:cs typeface="Times New Roman" panose="02020603050405020304" pitchFamily="18" charset="0"/>
            </a:rPr>
            <a:t>10</a:t>
          </a:r>
          <a:r>
            <a:rPr lang="es-ES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kDa (Cycle B)</a:t>
          </a:r>
          <a:endParaRPr lang="es-ES" sz="12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84695B-655C-4350-B2ED-D2FF2ED29FCB}">
  <dimension ref="A1:T29"/>
  <sheetViews>
    <sheetView topLeftCell="C1" workbookViewId="0">
      <selection activeCell="N21" sqref="N21:Q44"/>
    </sheetView>
  </sheetViews>
  <sheetFormatPr baseColWidth="10" defaultColWidth="11.375" defaultRowHeight="14.25"/>
  <cols>
    <col min="1" max="1" width="12.75" style="1" customWidth="1"/>
    <col min="2" max="4" width="11.375" style="1"/>
    <col min="5" max="5" width="18.125" style="1" customWidth="1"/>
    <col min="6" max="8" width="14.875" style="1" bestFit="1" customWidth="1"/>
    <col min="9" max="10" width="12.625" style="1" bestFit="1" customWidth="1"/>
    <col min="11" max="11" width="11.375" style="1"/>
    <col min="12" max="12" width="12.125" style="1" bestFit="1" customWidth="1"/>
    <col min="13" max="13" width="17.375" style="1" bestFit="1" customWidth="1"/>
    <col min="14" max="14" width="24.125" style="1" customWidth="1"/>
    <col min="15" max="15" width="16.125" style="1" customWidth="1"/>
    <col min="16" max="16" width="17.375" style="1" bestFit="1" customWidth="1"/>
    <col min="17" max="16384" width="11.375" style="1"/>
  </cols>
  <sheetData>
    <row r="1" spans="1:20">
      <c r="A1" s="19" t="s">
        <v>7</v>
      </c>
    </row>
    <row r="3" spans="1:20">
      <c r="B3" s="10" t="s">
        <v>3</v>
      </c>
      <c r="C3" s="10" t="s">
        <v>47</v>
      </c>
      <c r="D3" s="10" t="s">
        <v>49</v>
      </c>
      <c r="E3" s="10" t="s">
        <v>47</v>
      </c>
      <c r="F3" s="10" t="s">
        <v>49</v>
      </c>
      <c r="G3" s="1" t="s">
        <v>50</v>
      </c>
      <c r="H3" s="1" t="s">
        <v>50</v>
      </c>
      <c r="I3" s="1" t="s">
        <v>51</v>
      </c>
      <c r="J3" s="1" t="s">
        <v>51</v>
      </c>
    </row>
    <row r="4" spans="1:20">
      <c r="B4" s="10" t="s">
        <v>39</v>
      </c>
      <c r="C4" s="10" t="s">
        <v>40</v>
      </c>
      <c r="D4" s="10" t="s">
        <v>23</v>
      </c>
      <c r="E4" s="10" t="s">
        <v>25</v>
      </c>
      <c r="F4" s="10" t="s">
        <v>24</v>
      </c>
      <c r="G4" s="1" t="s">
        <v>26</v>
      </c>
      <c r="H4" s="1" t="s">
        <v>8</v>
      </c>
      <c r="I4" s="1" t="s">
        <v>27</v>
      </c>
      <c r="J4" s="1" t="s">
        <v>9</v>
      </c>
    </row>
    <row r="5" spans="1:20">
      <c r="A5" s="3" t="s">
        <v>2</v>
      </c>
      <c r="B5" s="7">
        <v>5.17</v>
      </c>
      <c r="C5" s="7">
        <v>0.55326129032258076</v>
      </c>
      <c r="D5" s="7">
        <v>1.7391799999999999</v>
      </c>
      <c r="E5" s="2">
        <v>5.4840860215053744E-2</v>
      </c>
      <c r="F5" s="2">
        <v>0.47100000000000009</v>
      </c>
      <c r="G5" s="5">
        <v>66.348549323017423</v>
      </c>
      <c r="H5" s="5">
        <v>33.651450676982577</v>
      </c>
      <c r="I5" s="5">
        <v>9.8649903288201131</v>
      </c>
      <c r="J5" s="5">
        <v>56.48355899419731</v>
      </c>
      <c r="K5" s="5"/>
      <c r="M5" s="17"/>
      <c r="N5" s="5"/>
      <c r="O5" s="5"/>
      <c r="P5" s="5"/>
    </row>
    <row r="6" spans="1:20">
      <c r="A6" s="3" t="s">
        <v>16</v>
      </c>
      <c r="B6" s="7">
        <v>0.32399999999999995</v>
      </c>
      <c r="C6" s="7">
        <v>5.2258064516129028E-2</v>
      </c>
      <c r="D6" s="7" t="s">
        <v>29</v>
      </c>
      <c r="E6" s="2">
        <v>3.3898136475954015E-2</v>
      </c>
      <c r="F6" s="2">
        <v>1.4108598021980027E-3</v>
      </c>
      <c r="G6" s="16">
        <v>100.00000000000001</v>
      </c>
      <c r="H6" s="5">
        <v>0</v>
      </c>
      <c r="I6" s="5">
        <v>97.30020655134949</v>
      </c>
      <c r="J6" s="5">
        <v>2.6997934486505102</v>
      </c>
      <c r="K6" s="5"/>
      <c r="M6" s="17"/>
      <c r="N6" s="5"/>
      <c r="O6" s="5"/>
      <c r="P6" s="5"/>
    </row>
    <row r="7" spans="1:20">
      <c r="A7" s="3" t="s">
        <v>10</v>
      </c>
      <c r="B7" s="7">
        <f>SUM(B8:B11)</f>
        <v>0.69800000000000006</v>
      </c>
      <c r="C7" s="7">
        <f>SUM(C8:C11)</f>
        <v>0.11258064516129032</v>
      </c>
      <c r="D7" s="7" t="s">
        <v>29</v>
      </c>
      <c r="E7" s="2">
        <f>SUM(E8:E11)</f>
        <v>7.306903350041638E-2</v>
      </c>
      <c r="F7" s="2">
        <f>SUM(F8:F11)</f>
        <v>2.9770949106657438E-3</v>
      </c>
      <c r="G7" s="16">
        <v>100</v>
      </c>
      <c r="H7" s="5">
        <v>0</v>
      </c>
      <c r="I7" s="5">
        <v>97.355589047832694</v>
      </c>
      <c r="J7" s="5">
        <v>2.6444109521673056</v>
      </c>
      <c r="K7" s="5"/>
      <c r="M7" s="2"/>
      <c r="N7" s="5"/>
      <c r="O7" s="5"/>
      <c r="P7" s="5"/>
      <c r="T7" s="5"/>
    </row>
    <row r="8" spans="1:20">
      <c r="A8" s="3" t="s">
        <v>11</v>
      </c>
      <c r="B8" s="7">
        <v>0.09</v>
      </c>
      <c r="C8" s="7">
        <v>1.4516129032258065E-2</v>
      </c>
      <c r="D8" s="7" t="s">
        <v>29</v>
      </c>
      <c r="E8" s="2">
        <v>9.4111754188882148E-3</v>
      </c>
      <c r="F8" s="2">
        <v>3.9936590392574035E-4</v>
      </c>
      <c r="G8" s="16">
        <v>100.00000000000003</v>
      </c>
      <c r="H8" s="5">
        <v>0</v>
      </c>
      <c r="I8" s="5">
        <v>97.248812661844894</v>
      </c>
      <c r="J8" s="5">
        <v>2.7511873381551055</v>
      </c>
      <c r="K8" s="5"/>
      <c r="M8" s="17"/>
      <c r="N8" s="5"/>
      <c r="O8" s="5"/>
      <c r="P8" s="5"/>
      <c r="T8" s="5"/>
    </row>
    <row r="9" spans="1:20">
      <c r="A9" s="3" t="s">
        <v>12</v>
      </c>
      <c r="B9" s="7">
        <v>0.29599999999999999</v>
      </c>
      <c r="C9" s="7">
        <v>4.7741935483870963E-2</v>
      </c>
      <c r="D9" s="7" t="s">
        <v>29</v>
      </c>
      <c r="E9" s="2">
        <v>3.0997545289246288E-2</v>
      </c>
      <c r="F9" s="2">
        <v>1.2456175500015368E-3</v>
      </c>
      <c r="G9" s="16">
        <v>100</v>
      </c>
      <c r="H9" s="5">
        <v>0</v>
      </c>
      <c r="I9" s="5">
        <v>97.390936212834617</v>
      </c>
      <c r="J9" s="5">
        <v>2.6090637871653826</v>
      </c>
      <c r="K9" s="5"/>
      <c r="M9" s="17"/>
      <c r="N9" s="5"/>
      <c r="O9" s="5"/>
      <c r="P9" s="5"/>
      <c r="T9" s="5"/>
    </row>
    <row r="10" spans="1:20">
      <c r="A10" s="3" t="s">
        <v>13</v>
      </c>
      <c r="B10" s="7">
        <v>0.188</v>
      </c>
      <c r="C10" s="7">
        <v>3.0322580645161291E-2</v>
      </c>
      <c r="D10" s="7" t="s">
        <v>29</v>
      </c>
      <c r="E10" s="2">
        <v>1.9658899763899829E-2</v>
      </c>
      <c r="F10" s="2">
        <v>8.3423099931154653E-4</v>
      </c>
      <c r="G10" s="16">
        <v>100</v>
      </c>
      <c r="H10" s="5">
        <v>0</v>
      </c>
      <c r="I10" s="5">
        <v>97.248812661844894</v>
      </c>
      <c r="J10" s="5">
        <v>2.7511873381551055</v>
      </c>
      <c r="K10" s="5"/>
      <c r="M10" s="17"/>
      <c r="N10" s="5"/>
      <c r="O10" s="5"/>
      <c r="P10" s="5"/>
      <c r="T10" s="5"/>
    </row>
    <row r="11" spans="1:20">
      <c r="A11" s="3" t="s">
        <v>14</v>
      </c>
      <c r="B11" s="7">
        <v>0.124</v>
      </c>
      <c r="C11" s="7">
        <v>0.02</v>
      </c>
      <c r="D11" s="7" t="s">
        <v>29</v>
      </c>
      <c r="E11" s="2">
        <v>1.3001413028382055E-2</v>
      </c>
      <c r="F11" s="2">
        <v>4.9788045742692037E-4</v>
      </c>
      <c r="G11" s="16">
        <v>100.00000000000001</v>
      </c>
      <c r="H11" s="5">
        <v>0</v>
      </c>
      <c r="I11" s="5">
        <v>97.510597712865419</v>
      </c>
      <c r="J11" s="5">
        <v>2.4894022871345811</v>
      </c>
      <c r="K11" s="5"/>
      <c r="M11" s="17"/>
      <c r="N11" s="5"/>
      <c r="O11" s="5"/>
      <c r="P11" s="5"/>
      <c r="T11" s="5"/>
    </row>
    <row r="12" spans="1:20">
      <c r="A12" s="3" t="s">
        <v>15</v>
      </c>
      <c r="B12" s="7">
        <f>SUM(B13:B14)</f>
        <v>0.59</v>
      </c>
      <c r="C12" s="7">
        <f>SUM(C13:C14)</f>
        <v>9.4900939107146504E-2</v>
      </c>
      <c r="D12" s="7">
        <f>D13</f>
        <v>1.4281775356914457E-3</v>
      </c>
      <c r="E12" s="2">
        <f>SUM(E13:E14)</f>
        <v>6.1619426648122838E-2</v>
      </c>
      <c r="F12" s="2">
        <f>SUM(F13:F14)</f>
        <v>2.5017991349622812E-3</v>
      </c>
      <c r="G12" s="5">
        <v>99.726410587170918</v>
      </c>
      <c r="H12" s="5">
        <v>0.27358941282908233</v>
      </c>
      <c r="I12" s="5">
        <v>97.128926750430921</v>
      </c>
      <c r="J12" s="5">
        <v>2.5974838367399968</v>
      </c>
      <c r="K12" s="5"/>
      <c r="M12" s="2"/>
      <c r="N12" s="5"/>
      <c r="O12" s="5"/>
      <c r="P12" s="5"/>
      <c r="T12" s="5"/>
    </row>
    <row r="13" spans="1:20">
      <c r="A13" s="3" t="s">
        <v>17</v>
      </c>
      <c r="B13" s="7">
        <v>0.47</v>
      </c>
      <c r="C13" s="7">
        <v>7.5546100397469104E-2</v>
      </c>
      <c r="D13" s="7">
        <v>1.4281775356914457E-3</v>
      </c>
      <c r="E13" s="2">
        <v>4.9052666747389319E-2</v>
      </c>
      <c r="F13" s="2">
        <v>1.997100276385136E-3</v>
      </c>
      <c r="G13" s="5">
        <v>99.656557971129459</v>
      </c>
      <c r="H13" s="5">
        <v>0.34344202887054109</v>
      </c>
      <c r="I13" s="5">
        <v>97.061659734195885</v>
      </c>
      <c r="J13" s="5">
        <v>2.5948982369335738</v>
      </c>
      <c r="K13" s="5"/>
      <c r="M13" s="17"/>
      <c r="N13" s="5"/>
      <c r="O13" s="5"/>
      <c r="P13" s="5"/>
      <c r="T13" s="5"/>
    </row>
    <row r="14" spans="1:20">
      <c r="A14" s="3" t="s">
        <v>18</v>
      </c>
      <c r="B14" s="7">
        <v>0.12</v>
      </c>
      <c r="C14" s="7">
        <v>1.9354838709677399E-2</v>
      </c>
      <c r="D14" s="7" t="s">
        <v>29</v>
      </c>
      <c r="E14" s="2">
        <v>1.2566759900733516E-2</v>
      </c>
      <c r="F14" s="2">
        <v>5.0469885857714507E-4</v>
      </c>
      <c r="G14" s="16">
        <v>99.999999999999915</v>
      </c>
      <c r="H14" s="5">
        <v>0</v>
      </c>
      <c r="I14" s="5">
        <v>97.392389230684756</v>
      </c>
      <c r="J14" s="5">
        <v>2.6076107693152437</v>
      </c>
      <c r="K14" s="5"/>
      <c r="M14" s="17"/>
      <c r="N14" s="5"/>
      <c r="O14" s="5"/>
      <c r="P14" s="5"/>
      <c r="T14" s="5"/>
    </row>
    <row r="15" spans="1:20">
      <c r="A15" s="3" t="s">
        <v>19</v>
      </c>
      <c r="B15" s="7">
        <f>SUM(B16:B17)</f>
        <v>4.9300000000000004E-2</v>
      </c>
      <c r="C15" s="7">
        <f>SUM(C16:C17)</f>
        <v>7.9466004619149454E-3</v>
      </c>
      <c r="D15" s="7">
        <f>SUM(D16)</f>
        <v>2.1997800000000001E-5</v>
      </c>
      <c r="E15" s="2">
        <f>SUM(E16:E17)</f>
        <v>5.1761666984139771E-3</v>
      </c>
      <c r="F15" s="2">
        <f>SUM(F16:F17)</f>
        <v>1.8353807935773261E-4</v>
      </c>
      <c r="G15" s="5">
        <v>99.936963212723455</v>
      </c>
      <c r="H15" s="4">
        <v>6.3036787276544715E-2</v>
      </c>
      <c r="I15" s="5">
        <v>97.643712566429983</v>
      </c>
      <c r="J15" s="5">
        <v>2.2932506462934725</v>
      </c>
      <c r="K15" s="5"/>
      <c r="M15" s="2"/>
      <c r="N15" s="5"/>
      <c r="O15" s="5"/>
      <c r="P15" s="5"/>
      <c r="T15" s="5"/>
    </row>
    <row r="16" spans="1:20">
      <c r="A16" s="3" t="s">
        <v>20</v>
      </c>
      <c r="B16" s="7">
        <v>4.1000000000000002E-2</v>
      </c>
      <c r="C16" s="7">
        <v>6.60789078449559E-3</v>
      </c>
      <c r="D16" s="7">
        <v>2.1997800000000001E-5</v>
      </c>
      <c r="E16" s="2">
        <v>4.3042326664465445E-3</v>
      </c>
      <c r="F16" s="2">
        <v>1.527294498895274E-4</v>
      </c>
      <c r="G16" s="4">
        <v>99.924202107006494</v>
      </c>
      <c r="H16" s="4">
        <v>7.5797892993506366E-2</v>
      </c>
      <c r="I16" s="5">
        <v>97.632594629153317</v>
      </c>
      <c r="J16" s="5">
        <v>2.2916074778531765</v>
      </c>
      <c r="K16" s="5"/>
      <c r="M16" s="17"/>
      <c r="N16" s="5"/>
      <c r="O16" s="5"/>
      <c r="P16" s="5"/>
      <c r="T16" s="5"/>
    </row>
    <row r="17" spans="1:20">
      <c r="A17" s="3" t="s">
        <v>21</v>
      </c>
      <c r="B17" s="7">
        <v>8.3000000000000001E-3</v>
      </c>
      <c r="C17" s="7">
        <v>1.3387096774193548E-3</v>
      </c>
      <c r="D17" s="7" t="s">
        <v>29</v>
      </c>
      <c r="E17" s="2">
        <v>8.7193403196743303E-4</v>
      </c>
      <c r="F17" s="2">
        <v>3.0808629468205222E-5</v>
      </c>
      <c r="G17" s="16">
        <v>100</v>
      </c>
      <c r="H17" s="5">
        <v>0</v>
      </c>
      <c r="I17" s="5">
        <v>97.698632497555749</v>
      </c>
      <c r="J17" s="5">
        <v>2.3013675024442506</v>
      </c>
      <c r="K17" s="5"/>
      <c r="M17" s="17"/>
      <c r="N17" s="5"/>
      <c r="O17" s="5"/>
      <c r="P17" s="5"/>
      <c r="T17" s="5"/>
    </row>
    <row r="18" spans="1:20">
      <c r="A18" s="3" t="s">
        <v>22</v>
      </c>
      <c r="B18" s="7">
        <f>SUM(B19:B28)</f>
        <v>0.28248999999999991</v>
      </c>
      <c r="C18" s="7">
        <f>SUM(C19:C28)</f>
        <v>4.5562903225806445E-2</v>
      </c>
      <c r="D18" s="7" t="s">
        <v>29</v>
      </c>
      <c r="E18" s="7">
        <f>SUM(E19:E28)</f>
        <v>3.0162101387096771E-2</v>
      </c>
      <c r="F18" s="7">
        <f>SUM(F19:F28)</f>
        <v>3.1935483870967733E-4</v>
      </c>
      <c r="G18" s="16">
        <v>100.00000000000001</v>
      </c>
      <c r="H18" s="5">
        <v>0</v>
      </c>
      <c r="I18" s="5">
        <v>99.298220432581701</v>
      </c>
      <c r="J18" s="5">
        <v>0.70177956741829917</v>
      </c>
      <c r="K18" s="5"/>
      <c r="M18" s="7"/>
      <c r="N18" s="5"/>
      <c r="O18" s="5"/>
      <c r="P18" s="5"/>
      <c r="Q18" s="5"/>
      <c r="T18" s="5"/>
    </row>
    <row r="19" spans="1:20">
      <c r="A19" s="3" t="s">
        <v>28</v>
      </c>
      <c r="B19" s="7">
        <v>7.3200000000000001E-2</v>
      </c>
      <c r="C19" s="7">
        <v>1.1806451612903225E-2</v>
      </c>
      <c r="D19" s="7" t="s">
        <v>29</v>
      </c>
      <c r="E19" s="17">
        <v>7.8064516129032271E-3</v>
      </c>
      <c r="F19" s="17">
        <v>9.6774193548385495E-5</v>
      </c>
      <c r="G19" s="16">
        <v>100</v>
      </c>
      <c r="H19" s="5">
        <v>0</v>
      </c>
      <c r="I19" s="5">
        <v>99.180327868852487</v>
      </c>
      <c r="J19" s="5">
        <v>0.81967213114751303</v>
      </c>
      <c r="K19" s="5"/>
      <c r="M19" s="7"/>
      <c r="N19" s="5"/>
      <c r="O19" s="4"/>
      <c r="P19" s="5"/>
      <c r="T19" s="5"/>
    </row>
    <row r="20" spans="1:20">
      <c r="A20" s="3" t="s">
        <v>30</v>
      </c>
      <c r="B20" s="7">
        <v>4.3E-3</v>
      </c>
      <c r="C20" s="7">
        <v>6.9354838709677423E-4</v>
      </c>
      <c r="D20" s="7" t="s">
        <v>29</v>
      </c>
      <c r="E20" s="17">
        <v>4.6021505376344084E-4</v>
      </c>
      <c r="F20" s="17">
        <v>3.2258064516129582E-6</v>
      </c>
      <c r="G20" s="16">
        <v>100</v>
      </c>
      <c r="H20" s="5">
        <v>0</v>
      </c>
      <c r="I20" s="5">
        <v>99.53488372093021</v>
      </c>
      <c r="J20" s="5">
        <v>0.46511627906978958</v>
      </c>
      <c r="K20" s="5"/>
      <c r="M20" s="7"/>
      <c r="N20" s="5"/>
      <c r="O20" s="5"/>
      <c r="P20" s="5"/>
      <c r="T20" s="5"/>
    </row>
    <row r="21" spans="1:20">
      <c r="A21" s="3" t="s">
        <v>31</v>
      </c>
      <c r="B21" s="7">
        <v>0.16119999999999998</v>
      </c>
      <c r="C21" s="7">
        <v>2.5999999999999995E-2</v>
      </c>
      <c r="D21" s="7" t="s">
        <v>29</v>
      </c>
      <c r="E21" s="17">
        <v>1.7193548387096774E-2</v>
      </c>
      <c r="F21" s="17">
        <v>2.0967741935484012E-4</v>
      </c>
      <c r="G21" s="16">
        <v>100</v>
      </c>
      <c r="H21" s="5">
        <v>0</v>
      </c>
      <c r="I21" s="5">
        <v>99.193548387096783</v>
      </c>
      <c r="J21" s="5">
        <v>0.8064516129032171</v>
      </c>
      <c r="K21" s="5"/>
      <c r="M21" s="7"/>
      <c r="N21" s="5"/>
      <c r="O21" s="5"/>
      <c r="P21" s="5"/>
    </row>
    <row r="22" spans="1:20">
      <c r="A22" s="3" t="s">
        <v>32</v>
      </c>
      <c r="B22" s="7">
        <v>7.4000000000000003E-3</v>
      </c>
      <c r="C22" s="7">
        <v>1.1935483870967741E-3</v>
      </c>
      <c r="D22" s="7" t="s">
        <v>29</v>
      </c>
      <c r="E22" s="17">
        <v>7.9032258064516128E-4</v>
      </c>
      <c r="F22" s="17">
        <v>8.064516129032277E-6</v>
      </c>
      <c r="G22" s="16">
        <v>100</v>
      </c>
      <c r="H22" s="5">
        <v>0</v>
      </c>
      <c r="I22" s="5">
        <v>99.324324324324309</v>
      </c>
      <c r="J22" s="5">
        <v>0.67567567567569142</v>
      </c>
      <c r="K22" s="5"/>
      <c r="M22" s="7"/>
      <c r="N22" s="5"/>
      <c r="O22" s="5"/>
      <c r="P22" s="5"/>
    </row>
    <row r="23" spans="1:20">
      <c r="A23" s="3" t="s">
        <v>33</v>
      </c>
      <c r="B23" s="7">
        <v>6.9999999999999999E-4</v>
      </c>
      <c r="C23" s="7">
        <v>1.1290322580645161E-4</v>
      </c>
      <c r="D23" s="7" t="s">
        <v>29</v>
      </c>
      <c r="E23" s="17">
        <v>7.5205688172043001E-5</v>
      </c>
      <c r="F23" s="1" t="s">
        <v>29</v>
      </c>
      <c r="G23" s="16">
        <v>99.999999999999986</v>
      </c>
      <c r="H23" s="5">
        <v>0</v>
      </c>
      <c r="I23" s="5">
        <v>99.916128571428544</v>
      </c>
      <c r="J23" s="5">
        <v>8.3871428571455908E-2</v>
      </c>
      <c r="K23" s="5"/>
      <c r="M23" s="7"/>
      <c r="N23" s="5"/>
      <c r="O23" s="5"/>
      <c r="P23" s="5"/>
    </row>
    <row r="24" spans="1:20">
      <c r="A24" s="3" t="s">
        <v>34</v>
      </c>
      <c r="B24" s="7">
        <v>3.1399999999999997E-2</v>
      </c>
      <c r="C24" s="7">
        <v>5.0645161290322578E-3</v>
      </c>
      <c r="D24" s="7" t="s">
        <v>29</v>
      </c>
      <c r="E24" s="17">
        <v>3.3761430107526898E-3</v>
      </c>
      <c r="F24" s="1" t="s">
        <v>29</v>
      </c>
      <c r="G24" s="16">
        <v>100</v>
      </c>
      <c r="H24" s="5">
        <v>0</v>
      </c>
      <c r="I24" s="5">
        <v>99.994044585987325</v>
      </c>
      <c r="J24" s="5">
        <v>5.9554140126749644E-3</v>
      </c>
      <c r="K24" s="5"/>
      <c r="M24" s="7"/>
      <c r="N24" s="5"/>
      <c r="O24" s="5"/>
      <c r="P24" s="5"/>
    </row>
    <row r="25" spans="1:20">
      <c r="A25" s="3" t="s">
        <v>35</v>
      </c>
      <c r="B25" s="7">
        <v>1.1999999999999999E-3</v>
      </c>
      <c r="C25" s="7">
        <v>1.9354838709677419E-4</v>
      </c>
      <c r="D25" s="7" t="s">
        <v>29</v>
      </c>
      <c r="E25" s="17">
        <v>1.2795698924731181E-4</v>
      </c>
      <c r="F25" s="17">
        <v>1.61290322580647E-6</v>
      </c>
      <c r="G25" s="16">
        <v>100</v>
      </c>
      <c r="H25" s="5">
        <v>0</v>
      </c>
      <c r="I25" s="5">
        <v>99.166666666666671</v>
      </c>
      <c r="J25" s="5">
        <v>0.8333333333333286</v>
      </c>
      <c r="K25" s="5"/>
      <c r="M25" s="7"/>
      <c r="N25" s="5"/>
      <c r="O25" s="5"/>
      <c r="P25" s="5"/>
    </row>
    <row r="26" spans="1:20">
      <c r="A26" s="3" t="s">
        <v>36</v>
      </c>
      <c r="B26" s="7">
        <v>2.1000000000000003E-3</v>
      </c>
      <c r="C26" s="7">
        <v>3.3870967741935485E-4</v>
      </c>
      <c r="D26" s="7" t="s">
        <v>29</v>
      </c>
      <c r="E26" s="17">
        <v>2.2580645161290327E-4</v>
      </c>
      <c r="F26" s="1" t="s">
        <v>29</v>
      </c>
      <c r="G26" s="16">
        <v>100</v>
      </c>
      <c r="H26" s="5">
        <v>0</v>
      </c>
      <c r="I26" s="5">
        <v>100</v>
      </c>
      <c r="J26" s="5">
        <v>0</v>
      </c>
      <c r="K26" s="5"/>
      <c r="M26" s="7"/>
      <c r="N26" s="5"/>
      <c r="O26" s="5"/>
      <c r="P26" s="5"/>
    </row>
    <row r="27" spans="1:20">
      <c r="A27" s="3" t="s">
        <v>37</v>
      </c>
      <c r="B27" s="7">
        <v>2.6000000000000003E-4</v>
      </c>
      <c r="C27" s="7">
        <v>4.1935483870967746E-5</v>
      </c>
      <c r="D27" s="7" t="s">
        <v>29</v>
      </c>
      <c r="E27" s="17">
        <v>2.7956989247311828E-5</v>
      </c>
      <c r="F27" s="1" t="s">
        <v>29</v>
      </c>
      <c r="G27" s="16">
        <v>100</v>
      </c>
      <c r="H27" s="5">
        <v>0</v>
      </c>
      <c r="I27" s="5">
        <v>99.999999999999986</v>
      </c>
      <c r="J27" s="5">
        <v>1.4210854715202004E-14</v>
      </c>
      <c r="K27" s="5"/>
      <c r="M27" s="7"/>
      <c r="N27" s="5"/>
      <c r="O27" s="5"/>
      <c r="P27" s="5"/>
    </row>
    <row r="28" spans="1:20">
      <c r="A28" s="3" t="s">
        <v>38</v>
      </c>
      <c r="B28" s="7">
        <v>7.2999999999999996E-4</v>
      </c>
      <c r="C28" s="7">
        <v>1.1774193548387096E-4</v>
      </c>
      <c r="D28" s="7" t="s">
        <v>29</v>
      </c>
      <c r="E28" s="17">
        <v>7.8494623655913991E-5</v>
      </c>
      <c r="F28" s="1" t="s">
        <v>29</v>
      </c>
      <c r="G28" s="16">
        <v>100</v>
      </c>
      <c r="H28" s="5">
        <v>0</v>
      </c>
      <c r="I28" s="5">
        <v>100.00000000000001</v>
      </c>
      <c r="J28" s="5">
        <v>-1.4210854715202004E-14</v>
      </c>
      <c r="K28" s="5"/>
      <c r="M28" s="7"/>
      <c r="N28" s="5"/>
      <c r="O28" s="5"/>
      <c r="P28" s="5"/>
    </row>
    <row r="29" spans="1:20">
      <c r="N29" s="5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4C3B59-CB16-46DB-A1B1-47C73A4E2D1A}">
  <dimension ref="A1:T28"/>
  <sheetViews>
    <sheetView workbookViewId="0">
      <selection activeCell="H31" sqref="H31:L54"/>
    </sheetView>
  </sheetViews>
  <sheetFormatPr baseColWidth="10" defaultColWidth="11.375" defaultRowHeight="14.25"/>
  <cols>
    <col min="1" max="1" width="12.75" style="1" customWidth="1"/>
    <col min="2" max="2" width="11.375" style="1"/>
    <col min="3" max="3" width="11.875" style="1" bestFit="1" customWidth="1"/>
    <col min="4" max="4" width="11.375" style="1"/>
    <col min="5" max="6" width="11"/>
    <col min="7" max="7" width="17.375" style="1" bestFit="1" customWidth="1"/>
    <col min="8" max="8" width="18.25" style="1" customWidth="1"/>
    <col min="9" max="9" width="15.375" style="1" customWidth="1"/>
    <col min="10" max="10" width="18.75" style="1" customWidth="1"/>
    <col min="11" max="11" width="19.875" style="1" customWidth="1"/>
    <col min="12" max="12" width="19.75" style="1" customWidth="1"/>
    <col min="13" max="13" width="17.375" style="1" bestFit="1" customWidth="1"/>
    <col min="14" max="14" width="18.125" style="1" customWidth="1"/>
    <col min="15" max="15" width="14.875" style="1" bestFit="1" customWidth="1"/>
    <col min="16" max="16" width="17.375" style="1" bestFit="1" customWidth="1"/>
    <col min="17" max="16384" width="11.375" style="1"/>
  </cols>
  <sheetData>
    <row r="1" spans="1:20">
      <c r="A1" s="19" t="s">
        <v>45</v>
      </c>
    </row>
    <row r="3" spans="1:20">
      <c r="B3" s="10" t="s">
        <v>3</v>
      </c>
      <c r="C3" s="10" t="s">
        <v>47</v>
      </c>
      <c r="D3" s="10" t="s">
        <v>49</v>
      </c>
      <c r="E3" s="10" t="s">
        <v>48</v>
      </c>
      <c r="F3" s="10" t="s">
        <v>49</v>
      </c>
      <c r="G3" s="10" t="s">
        <v>4</v>
      </c>
      <c r="H3" s="1" t="s">
        <v>50</v>
      </c>
      <c r="I3" s="1" t="s">
        <v>50</v>
      </c>
      <c r="J3" s="1" t="s">
        <v>53</v>
      </c>
      <c r="K3" s="1" t="s">
        <v>52</v>
      </c>
      <c r="L3" s="1" t="s">
        <v>55</v>
      </c>
    </row>
    <row r="4" spans="1:20">
      <c r="B4" s="10" t="s">
        <v>39</v>
      </c>
      <c r="C4" s="10" t="s">
        <v>40</v>
      </c>
      <c r="D4" s="10" t="s">
        <v>23</v>
      </c>
      <c r="E4" s="10" t="s">
        <v>43</v>
      </c>
      <c r="F4" s="10" t="s">
        <v>44</v>
      </c>
      <c r="G4" s="10" t="s">
        <v>46</v>
      </c>
      <c r="H4" s="1" t="s">
        <v>26</v>
      </c>
      <c r="I4" s="1" t="s">
        <v>8</v>
      </c>
      <c r="J4" s="1" t="s">
        <v>43</v>
      </c>
      <c r="K4" s="1" t="s">
        <v>54</v>
      </c>
      <c r="L4" s="1" t="s">
        <v>46</v>
      </c>
    </row>
    <row r="5" spans="1:20">
      <c r="A5" s="3" t="s">
        <v>2</v>
      </c>
      <c r="B5" s="7">
        <v>5.17</v>
      </c>
      <c r="C5" s="7">
        <v>0.55326129032258076</v>
      </c>
      <c r="D5" s="7">
        <v>1.7391799999999999</v>
      </c>
      <c r="E5" s="2">
        <v>0.63117083333333335</v>
      </c>
      <c r="F5" s="7">
        <v>0.3278868421052632</v>
      </c>
      <c r="G5" s="17">
        <v>5.0145112781954888E-2</v>
      </c>
      <c r="H5" s="5">
        <v>66.348549323017423</v>
      </c>
      <c r="I5" s="5">
        <v>33.651450676982577</v>
      </c>
      <c r="J5" s="5">
        <v>29.3</v>
      </c>
      <c r="K5" s="5">
        <v>24.1</v>
      </c>
      <c r="L5" s="5">
        <v>12.899999999999999</v>
      </c>
    </row>
    <row r="6" spans="1:20">
      <c r="A6" s="3" t="s">
        <v>16</v>
      </c>
      <c r="B6" s="7">
        <v>0.32399999999999995</v>
      </c>
      <c r="C6" s="7">
        <v>5.2258064516129028E-2</v>
      </c>
      <c r="D6" s="7" t="s">
        <v>29</v>
      </c>
      <c r="E6" s="2">
        <v>8.2159438305646917E-4</v>
      </c>
      <c r="F6" s="7">
        <v>1.0381089857198338E-2</v>
      </c>
      <c r="G6" s="17">
        <v>2.1246618949121113E-2</v>
      </c>
      <c r="H6" s="16">
        <v>100.00000000000001</v>
      </c>
      <c r="I6" s="5">
        <v>0</v>
      </c>
      <c r="J6" s="5">
        <v>0.60858843189368084</v>
      </c>
      <c r="K6" s="5">
        <v>12.175352301652373</v>
      </c>
      <c r="L6" s="5">
        <v>87.216059266453954</v>
      </c>
    </row>
    <row r="7" spans="1:20">
      <c r="A7" s="3" t="s">
        <v>10</v>
      </c>
      <c r="B7" s="7">
        <f>SUM(B8:B11)</f>
        <v>0.69800000000000006</v>
      </c>
      <c r="C7" s="7">
        <f>SUM(C8:C11)</f>
        <v>0.11258064516129032</v>
      </c>
      <c r="D7" s="7" t="s">
        <v>29</v>
      </c>
      <c r="E7" s="2">
        <f>SUM(E8:E11)</f>
        <v>1.855901630591813E-3</v>
      </c>
      <c r="F7" s="2">
        <f>SUM(F8:F11)</f>
        <v>2.2309974268517212E-2</v>
      </c>
      <c r="G7" s="2">
        <f>SUM(G8:G11)</f>
        <v>4.577202510272288E-2</v>
      </c>
      <c r="H7" s="16">
        <v>100</v>
      </c>
      <c r="I7" s="5">
        <v>0</v>
      </c>
      <c r="J7" s="5">
        <v>0.63813236581953436</v>
      </c>
      <c r="K7" s="5">
        <v>12.145831263662663</v>
      </c>
      <c r="L7" s="5">
        <v>87.216036370517799</v>
      </c>
      <c r="T7" s="5"/>
    </row>
    <row r="8" spans="1:20">
      <c r="A8" s="3" t="s">
        <v>11</v>
      </c>
      <c r="B8" s="7">
        <v>0.09</v>
      </c>
      <c r="C8" s="7">
        <v>1.4516129032258065E-2</v>
      </c>
      <c r="D8" s="7" t="s">
        <v>29</v>
      </c>
      <c r="E8" s="2">
        <v>5.0595997703001825E-4</v>
      </c>
      <c r="F8" s="7">
        <v>1.1233583350677044E-3</v>
      </c>
      <c r="G8" s="17">
        <v>6.3546567204414046E-3</v>
      </c>
      <c r="H8" s="16">
        <v>100.00000000000003</v>
      </c>
      <c r="I8" s="5">
        <v>0</v>
      </c>
      <c r="J8" s="5">
        <v>1.3492266054133819</v>
      </c>
      <c r="K8" s="5">
        <v>4.7430685258414194</v>
      </c>
      <c r="L8" s="5">
        <v>93.907704868745199</v>
      </c>
      <c r="T8" s="5"/>
    </row>
    <row r="9" spans="1:20">
      <c r="A9" s="3" t="s">
        <v>12</v>
      </c>
      <c r="B9" s="7">
        <v>0.29599999999999999</v>
      </c>
      <c r="C9" s="7">
        <v>4.7741935483870963E-2</v>
      </c>
      <c r="D9" s="7" t="s">
        <v>29</v>
      </c>
      <c r="E9" s="2">
        <v>1.1135320520730279E-3</v>
      </c>
      <c r="F9" s="7">
        <v>8.0651478843103246E-3</v>
      </c>
      <c r="G9" s="17">
        <v>1.9750373016138759E-2</v>
      </c>
      <c r="H9" s="16">
        <v>100</v>
      </c>
      <c r="I9" s="5">
        <v>0</v>
      </c>
      <c r="J9" s="5">
        <v>0.90286382600515769</v>
      </c>
      <c r="K9" s="5">
        <v>10.353906067695686</v>
      </c>
      <c r="L9" s="5">
        <v>88.743230106299166</v>
      </c>
      <c r="T9" s="5"/>
    </row>
    <row r="10" spans="1:20">
      <c r="A10" s="3" t="s">
        <v>13</v>
      </c>
      <c r="B10" s="7">
        <v>0.188</v>
      </c>
      <c r="C10" s="7">
        <v>3.0322580645161291E-2</v>
      </c>
      <c r="D10" s="7" t="s">
        <v>29</v>
      </c>
      <c r="E10" s="2">
        <v>2.3640960148876692E-4</v>
      </c>
      <c r="F10" s="7">
        <v>8.6323913056233353E-3</v>
      </c>
      <c r="G10" s="17">
        <v>1.1626280450756261E-2</v>
      </c>
      <c r="H10" s="16">
        <v>100</v>
      </c>
      <c r="I10" s="5">
        <v>0</v>
      </c>
      <c r="J10" s="5">
        <v>0.30179949126225564</v>
      </c>
      <c r="K10" s="5">
        <v>17.448450511366314</v>
      </c>
      <c r="L10" s="5">
        <v>82.249749997371438</v>
      </c>
      <c r="T10" s="5"/>
    </row>
    <row r="11" spans="1:20">
      <c r="A11" s="3" t="s">
        <v>14</v>
      </c>
      <c r="B11" s="7">
        <v>0.124</v>
      </c>
      <c r="C11" s="7">
        <v>0.02</v>
      </c>
      <c r="D11" s="7" t="s">
        <v>29</v>
      </c>
      <c r="E11" s="1" t="s">
        <v>29</v>
      </c>
      <c r="F11" s="7">
        <v>4.4890767435158477E-3</v>
      </c>
      <c r="G11" s="17">
        <v>8.0407149153864516E-3</v>
      </c>
      <c r="H11" s="16">
        <v>100.00000000000001</v>
      </c>
      <c r="I11" s="5">
        <v>0</v>
      </c>
      <c r="J11" s="5">
        <v>0</v>
      </c>
      <c r="K11" s="5">
        <v>13.75684808496792</v>
      </c>
      <c r="L11" s="5">
        <v>86.243151915032087</v>
      </c>
      <c r="T11" s="5"/>
    </row>
    <row r="12" spans="1:20">
      <c r="A12" s="3" t="s">
        <v>15</v>
      </c>
      <c r="B12" s="7">
        <f>SUM(B13:B14)</f>
        <v>0.59</v>
      </c>
      <c r="C12" s="7">
        <f>SUM(C13:C14)</f>
        <v>9.4900939107146504E-2</v>
      </c>
      <c r="D12" s="7">
        <f>D13</f>
        <v>1.4281775356914457E-3</v>
      </c>
      <c r="E12" s="2">
        <f>SUM(E13:E14)</f>
        <v>1.1577299906448454E-3</v>
      </c>
      <c r="F12" s="2">
        <f>SUM(F13:F14)</f>
        <v>1.9569287475689763E-2</v>
      </c>
      <c r="G12" s="2">
        <f>SUM(G13:G14)</f>
        <v>3.8453381810461637E-2</v>
      </c>
      <c r="H12" s="5">
        <v>99.726410587170918</v>
      </c>
      <c r="I12" s="5">
        <v>0.27358941282908233</v>
      </c>
      <c r="J12" s="5">
        <v>0.47094101314366593</v>
      </c>
      <c r="K12" s="5">
        <v>12.603947865698492</v>
      </c>
      <c r="L12" s="5">
        <v>86.683047132057609</v>
      </c>
      <c r="T12" s="5"/>
    </row>
    <row r="13" spans="1:20">
      <c r="A13" s="3" t="s">
        <v>17</v>
      </c>
      <c r="B13" s="7">
        <v>0.47</v>
      </c>
      <c r="C13" s="7">
        <v>7.5546100397469104E-2</v>
      </c>
      <c r="D13" s="7">
        <v>1.4281775356914457E-3</v>
      </c>
      <c r="E13" s="2">
        <v>1.1577299906448454E-3</v>
      </c>
      <c r="F13" s="7">
        <v>1.6019228624281012E-2</v>
      </c>
      <c r="G13" s="17">
        <v>3.0445127948458127E-2</v>
      </c>
      <c r="H13" s="5">
        <v>99.656557971129459</v>
      </c>
      <c r="I13" s="5">
        <v>0.34344202887054109</v>
      </c>
      <c r="J13" s="5">
        <v>0.59118127181864444</v>
      </c>
      <c r="K13" s="5">
        <v>12.951716760056989</v>
      </c>
      <c r="L13" s="5">
        <v>86.153234407338957</v>
      </c>
      <c r="T13" s="5"/>
    </row>
    <row r="14" spans="1:20">
      <c r="A14" s="3" t="s">
        <v>18</v>
      </c>
      <c r="B14" s="7">
        <v>0.12</v>
      </c>
      <c r="C14" s="7">
        <v>1.9354838709677399E-2</v>
      </c>
      <c r="D14" s="7" t="s">
        <v>29</v>
      </c>
      <c r="E14" s="1" t="s">
        <v>29</v>
      </c>
      <c r="F14" s="7">
        <v>3.5500588514087526E-3</v>
      </c>
      <c r="G14" s="17">
        <v>8.0082538620035136E-3</v>
      </c>
      <c r="H14" s="16">
        <v>99.999999999999915</v>
      </c>
      <c r="I14" s="5">
        <v>0</v>
      </c>
      <c r="J14" s="5">
        <v>0</v>
      </c>
      <c r="K14" s="5">
        <v>11.241853029461049</v>
      </c>
      <c r="L14" s="5">
        <v>88.758146970538945</v>
      </c>
      <c r="T14" s="5"/>
    </row>
    <row r="15" spans="1:20">
      <c r="A15" s="3" t="s">
        <v>19</v>
      </c>
      <c r="B15" s="7">
        <f>SUM(B16:B17)</f>
        <v>4.9300000000000004E-2</v>
      </c>
      <c r="C15" s="7">
        <f>SUM(C16:C17)</f>
        <v>7.9466004619149454E-3</v>
      </c>
      <c r="D15" s="7">
        <f>SUM(D16)</f>
        <v>2.1997800000000001E-5</v>
      </c>
      <c r="E15" s="2">
        <f>SUM(E16:E17)</f>
        <v>1.3298046728058387E-4</v>
      </c>
      <c r="F15" s="2">
        <f>SUM(F16:F17)</f>
        <v>1.4768373756305683E-3</v>
      </c>
      <c r="G15" s="2">
        <f>SUM(G16:G17)</f>
        <v>3.259033927699126E-3</v>
      </c>
      <c r="H15" s="5">
        <v>99.936963212723455</v>
      </c>
      <c r="I15" s="4">
        <v>6.3036787276544715E-2</v>
      </c>
      <c r="J15" s="5">
        <v>0.64736941475334941</v>
      </c>
      <c r="K15" s="5">
        <v>11.383330684373549</v>
      </c>
      <c r="L15" s="5">
        <v>87.921199266528134</v>
      </c>
      <c r="T15" s="5"/>
    </row>
    <row r="16" spans="1:20">
      <c r="A16" s="3" t="s">
        <v>20</v>
      </c>
      <c r="B16" s="7">
        <v>4.1000000000000002E-2</v>
      </c>
      <c r="C16" s="7">
        <v>6.60789078449559E-3</v>
      </c>
      <c r="D16" s="7">
        <v>2.1997800000000001E-5</v>
      </c>
      <c r="E16" s="17">
        <v>1.0579938325974751E-4</v>
      </c>
      <c r="F16" s="7">
        <v>1.2043958811838169E-3</v>
      </c>
      <c r="G16" s="17">
        <v>2.7177190615748901E-3</v>
      </c>
      <c r="H16" s="5">
        <v>99.924202107006494</v>
      </c>
      <c r="I16" s="4">
        <v>7.5797892993506366E-2</v>
      </c>
      <c r="J16" s="5">
        <v>0.61931346298388779</v>
      </c>
      <c r="K16" s="5">
        <v>11.16269353292318</v>
      </c>
      <c r="L16" s="5">
        <v>88.160154924258634</v>
      </c>
      <c r="T16" s="5"/>
    </row>
    <row r="17" spans="1:20">
      <c r="A17" s="3" t="s">
        <v>21</v>
      </c>
      <c r="B17" s="7">
        <v>8.3000000000000001E-3</v>
      </c>
      <c r="C17" s="7">
        <v>1.3387096774193548E-3</v>
      </c>
      <c r="D17" s="7" t="s">
        <v>29</v>
      </c>
      <c r="E17" s="17">
        <v>2.7181084020836349E-5</v>
      </c>
      <c r="F17" s="7">
        <v>2.7244149444675139E-4</v>
      </c>
      <c r="G17" s="17">
        <v>5.413148661242359E-4</v>
      </c>
      <c r="H17" s="16">
        <v>100</v>
      </c>
      <c r="I17" s="5">
        <v>0</v>
      </c>
      <c r="J17" s="5">
        <v>0.78595905602418359</v>
      </c>
      <c r="K17" s="5">
        <v>12.473225046959703</v>
      </c>
      <c r="L17" s="5">
        <v>86.740815897016105</v>
      </c>
      <c r="T17" s="5"/>
    </row>
    <row r="18" spans="1:20">
      <c r="A18" s="3" t="s">
        <v>22</v>
      </c>
      <c r="B18" s="7">
        <f>SUM(B19:B28)</f>
        <v>0.28248999999999991</v>
      </c>
      <c r="C18" s="7">
        <f>SUM(C19:C28)</f>
        <v>4.5562903225806445E-2</v>
      </c>
      <c r="D18" s="7" t="s">
        <v>29</v>
      </c>
      <c r="E18" s="17">
        <f>SUM(E19:E28)</f>
        <v>1.9249999999999999E-4</v>
      </c>
      <c r="F18" s="7">
        <f>SUM(F19:F28)</f>
        <v>6.7400000000000003E-3</v>
      </c>
      <c r="G18" s="7">
        <f>SUM(G19:G28)</f>
        <v>1.9278777443609021E-2</v>
      </c>
      <c r="H18" s="16">
        <v>100.00000000000001</v>
      </c>
      <c r="I18" s="5">
        <v>0</v>
      </c>
      <c r="J18" s="5">
        <v>0.16354561223406142</v>
      </c>
      <c r="K18" s="5">
        <v>9.0665156288718212</v>
      </c>
      <c r="L18" s="5">
        <v>90.767014761584505</v>
      </c>
      <c r="Q18" s="5"/>
      <c r="T18" s="5"/>
    </row>
    <row r="19" spans="1:20">
      <c r="A19" s="3" t="s">
        <v>28</v>
      </c>
      <c r="B19" s="7">
        <v>7.3200000000000001E-2</v>
      </c>
      <c r="C19" s="7">
        <v>1.1806451612903225E-2</v>
      </c>
      <c r="D19" s="7" t="s">
        <v>29</v>
      </c>
      <c r="E19" s="17">
        <f>0.5*B19*0.2/48</f>
        <v>1.5249999999999999E-4</v>
      </c>
      <c r="F19" s="7">
        <v>1.5900000000000001E-3</v>
      </c>
      <c r="G19" s="7">
        <v>5.0213533834586469E-3</v>
      </c>
      <c r="H19" s="16">
        <v>100</v>
      </c>
      <c r="I19" s="5">
        <v>0</v>
      </c>
      <c r="J19" s="5">
        <v>0.49999999999999994</v>
      </c>
      <c r="K19" s="4">
        <v>8.2540983606557372</v>
      </c>
      <c r="L19" s="5">
        <v>91.234972677595636</v>
      </c>
      <c r="T19" s="5"/>
    </row>
    <row r="20" spans="1:20">
      <c r="A20" s="3" t="s">
        <v>30</v>
      </c>
      <c r="B20" s="7">
        <v>4.3E-3</v>
      </c>
      <c r="C20" s="7">
        <v>6.9354838709677423E-4</v>
      </c>
      <c r="D20" s="7" t="s">
        <v>29</v>
      </c>
      <c r="E20" s="17" t="s">
        <v>29</v>
      </c>
      <c r="F20" s="7">
        <v>6.0000000000000002E-5</v>
      </c>
      <c r="G20" s="7">
        <v>3.0616541353383462E-4</v>
      </c>
      <c r="H20" s="16">
        <v>100</v>
      </c>
      <c r="I20" s="5">
        <v>0</v>
      </c>
      <c r="J20" s="5">
        <v>0</v>
      </c>
      <c r="K20" s="5">
        <v>5.3023255813953494</v>
      </c>
      <c r="L20" s="5">
        <v>94.697674418604649</v>
      </c>
      <c r="T20" s="5"/>
    </row>
    <row r="21" spans="1:20">
      <c r="A21" s="3" t="s">
        <v>31</v>
      </c>
      <c r="B21" s="7">
        <v>0.16119999999999998</v>
      </c>
      <c r="C21" s="7">
        <v>2.5999999999999995E-2</v>
      </c>
      <c r="D21" s="7" t="s">
        <v>29</v>
      </c>
      <c r="E21" s="17" t="s">
        <v>29</v>
      </c>
      <c r="F21" s="7">
        <v>4.7000000000000002E-3</v>
      </c>
      <c r="G21" s="7">
        <v>1.0777443609022554E-2</v>
      </c>
      <c r="H21" s="16">
        <v>100</v>
      </c>
      <c r="I21" s="5">
        <v>0</v>
      </c>
      <c r="J21" s="5">
        <v>0</v>
      </c>
      <c r="K21" s="5">
        <v>11.079404466501241</v>
      </c>
      <c r="L21" s="5">
        <v>88.920595533498755</v>
      </c>
    </row>
    <row r="22" spans="1:20">
      <c r="A22" s="3" t="s">
        <v>32</v>
      </c>
      <c r="B22" s="7">
        <v>7.4000000000000003E-3</v>
      </c>
      <c r="C22" s="7">
        <v>1.1935483870967741E-3</v>
      </c>
      <c r="D22" s="7" t="s">
        <v>29</v>
      </c>
      <c r="E22" s="17" t="s">
        <v>29</v>
      </c>
      <c r="F22" s="7">
        <v>1.6000000000000001E-4</v>
      </c>
      <c r="G22" s="7">
        <v>5.106766917293234E-4</v>
      </c>
      <c r="H22" s="16">
        <v>100</v>
      </c>
      <c r="I22" s="5">
        <v>0</v>
      </c>
      <c r="J22" s="5">
        <v>0</v>
      </c>
      <c r="K22" s="5">
        <v>8.2162162162162158</v>
      </c>
      <c r="L22" s="5">
        <v>91.78378378378379</v>
      </c>
    </row>
    <row r="23" spans="1:20">
      <c r="A23" s="3" t="s">
        <v>33</v>
      </c>
      <c r="B23" s="7">
        <v>6.9999999999999999E-4</v>
      </c>
      <c r="C23" s="7">
        <v>1.1290322580645161E-4</v>
      </c>
      <c r="D23" s="7" t="s">
        <v>29</v>
      </c>
      <c r="E23" s="17" t="s">
        <v>29</v>
      </c>
      <c r="F23" s="7" t="s">
        <v>29</v>
      </c>
      <c r="G23" s="7">
        <v>5.2631578947368417E-5</v>
      </c>
      <c r="H23" s="16">
        <v>99.999999999999986</v>
      </c>
      <c r="I23" s="5">
        <v>0</v>
      </c>
      <c r="J23" s="5">
        <v>0</v>
      </c>
      <c r="K23" s="5">
        <v>0</v>
      </c>
      <c r="L23" s="5">
        <v>99.999999999999986</v>
      </c>
    </row>
    <row r="24" spans="1:20">
      <c r="A24" s="3" t="s">
        <v>34</v>
      </c>
      <c r="B24" s="7">
        <v>3.1399999999999997E-2</v>
      </c>
      <c r="C24" s="7">
        <v>5.0645161290322578E-3</v>
      </c>
      <c r="D24" s="7" t="s">
        <v>29</v>
      </c>
      <c r="E24" s="17" t="s">
        <v>29</v>
      </c>
      <c r="F24" s="7">
        <v>1.2E-4</v>
      </c>
      <c r="G24" s="7">
        <v>2.3266165413533832E-3</v>
      </c>
      <c r="H24" s="16">
        <v>100</v>
      </c>
      <c r="I24" s="5">
        <v>0</v>
      </c>
      <c r="J24" s="5">
        <v>0</v>
      </c>
      <c r="K24" s="5">
        <v>1.4522292993630574</v>
      </c>
      <c r="L24" s="5">
        <v>98.547770700636946</v>
      </c>
    </row>
    <row r="25" spans="1:20">
      <c r="A25" s="3" t="s">
        <v>35</v>
      </c>
      <c r="B25" s="7">
        <v>1.1999999999999999E-3</v>
      </c>
      <c r="C25" s="7">
        <v>1.9354838709677419E-4</v>
      </c>
      <c r="D25" s="7" t="s">
        <v>29</v>
      </c>
      <c r="E25" s="17">
        <v>3.9999999999999996E-5</v>
      </c>
      <c r="F25" s="7">
        <v>1.1E-4</v>
      </c>
      <c r="G25" s="7">
        <v>5.1578947368421036E-5</v>
      </c>
      <c r="H25" s="16">
        <v>100</v>
      </c>
      <c r="I25" s="5">
        <v>0</v>
      </c>
      <c r="J25" s="5">
        <v>8</v>
      </c>
      <c r="K25" s="5">
        <v>34.833333333333336</v>
      </c>
      <c r="L25" s="5">
        <v>57.166666666666664</v>
      </c>
    </row>
    <row r="26" spans="1:20">
      <c r="A26" s="3" t="s">
        <v>36</v>
      </c>
      <c r="B26" s="7">
        <v>2.1000000000000003E-3</v>
      </c>
      <c r="C26" s="7">
        <v>3.3870967741935485E-4</v>
      </c>
      <c r="D26" s="7" t="s">
        <v>29</v>
      </c>
      <c r="E26" s="17" t="s">
        <v>29</v>
      </c>
      <c r="F26" s="7" t="s">
        <v>29</v>
      </c>
      <c r="G26" s="7">
        <v>1.5789473684210529E-4</v>
      </c>
      <c r="H26" s="16">
        <v>100</v>
      </c>
      <c r="I26" s="5">
        <v>0</v>
      </c>
      <c r="J26" s="5">
        <v>0</v>
      </c>
      <c r="K26" s="5">
        <v>0</v>
      </c>
      <c r="L26" s="5">
        <v>100</v>
      </c>
    </row>
    <row r="27" spans="1:20">
      <c r="A27" s="3" t="s">
        <v>37</v>
      </c>
      <c r="B27" s="7">
        <v>2.6000000000000003E-4</v>
      </c>
      <c r="C27" s="7">
        <v>4.1935483870967746E-5</v>
      </c>
      <c r="D27" s="7" t="s">
        <v>29</v>
      </c>
      <c r="E27" s="17" t="s">
        <v>29</v>
      </c>
      <c r="F27" s="7" t="s">
        <v>29</v>
      </c>
      <c r="G27" s="7">
        <v>1.9529323308270681E-5</v>
      </c>
      <c r="H27" s="16">
        <v>100</v>
      </c>
      <c r="I27" s="5">
        <v>0</v>
      </c>
      <c r="J27" s="5">
        <v>0</v>
      </c>
      <c r="K27" s="5">
        <v>0</v>
      </c>
      <c r="L27" s="5">
        <v>99.9</v>
      </c>
    </row>
    <row r="28" spans="1:20">
      <c r="A28" s="3" t="s">
        <v>38</v>
      </c>
      <c r="B28" s="7">
        <v>7.2999999999999996E-4</v>
      </c>
      <c r="C28" s="7">
        <v>1.1774193548387096E-4</v>
      </c>
      <c r="D28" s="7" t="s">
        <v>29</v>
      </c>
      <c r="E28" s="18" t="s">
        <v>29</v>
      </c>
      <c r="F28" s="7" t="s">
        <v>29</v>
      </c>
      <c r="G28" s="7">
        <v>5.4887218045112779E-5</v>
      </c>
      <c r="H28" s="16">
        <v>100</v>
      </c>
      <c r="I28" s="5">
        <v>0</v>
      </c>
      <c r="J28" s="5">
        <v>0</v>
      </c>
      <c r="K28" s="5">
        <v>0</v>
      </c>
      <c r="L28" s="5">
        <v>100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1B78F-FA64-44AA-A22D-B1CFCB5248FB}">
  <dimension ref="A1:R53"/>
  <sheetViews>
    <sheetView zoomScale="80" zoomScaleNormal="80" workbookViewId="0">
      <selection activeCell="G6" sqref="G6"/>
    </sheetView>
  </sheetViews>
  <sheetFormatPr baseColWidth="10" defaultRowHeight="14.25"/>
  <cols>
    <col min="1" max="1" width="6.75" bestFit="1" customWidth="1"/>
    <col min="2" max="2" width="11.625" customWidth="1"/>
    <col min="3" max="3" width="17.375" bestFit="1" customWidth="1"/>
    <col min="4" max="4" width="13.25" bestFit="1" customWidth="1"/>
    <col min="5" max="5" width="13.25" customWidth="1"/>
    <col min="11" max="11" width="14.375" style="1" bestFit="1" customWidth="1"/>
    <col min="12" max="12" width="14.625" style="1" bestFit="1" customWidth="1"/>
    <col min="13" max="15" width="11.375" style="1"/>
  </cols>
  <sheetData>
    <row r="1" spans="1:18" ht="15.75">
      <c r="A1" s="15" t="s">
        <v>58</v>
      </c>
      <c r="B1" s="3"/>
      <c r="C1" s="2"/>
      <c r="D1" s="2"/>
      <c r="E1" s="2"/>
      <c r="F1" s="2"/>
      <c r="G1" s="2"/>
      <c r="H1" s="2"/>
      <c r="R1" s="2"/>
    </row>
    <row r="2" spans="1:18">
      <c r="A2" s="1"/>
      <c r="B2" s="1"/>
      <c r="C2" s="10" t="s">
        <v>2</v>
      </c>
      <c r="D2" s="10" t="s">
        <v>2</v>
      </c>
      <c r="E2" s="23"/>
      <c r="F2" s="1" t="s">
        <v>2</v>
      </c>
      <c r="G2" s="1" t="s">
        <v>2</v>
      </c>
      <c r="H2" s="2"/>
      <c r="J2" s="1"/>
      <c r="R2" s="2"/>
    </row>
    <row r="3" spans="1:18">
      <c r="A3" s="1" t="s">
        <v>0</v>
      </c>
      <c r="B3" s="1" t="s">
        <v>1</v>
      </c>
      <c r="C3" s="10" t="s">
        <v>3</v>
      </c>
      <c r="D3" s="10" t="s">
        <v>4</v>
      </c>
      <c r="E3" s="10" t="s">
        <v>63</v>
      </c>
      <c r="F3" s="1" t="s">
        <v>5</v>
      </c>
      <c r="G3" s="1" t="s">
        <v>6</v>
      </c>
      <c r="H3" s="1" t="s">
        <v>41</v>
      </c>
      <c r="J3" s="1"/>
      <c r="R3" s="1"/>
    </row>
    <row r="4" spans="1:18">
      <c r="A4" s="4">
        <v>5.9056122448979599E-2</v>
      </c>
      <c r="B4" s="5">
        <v>4.5359090909090902</v>
      </c>
      <c r="C4" s="22">
        <v>0.55273710394167641</v>
      </c>
      <c r="D4" s="2">
        <v>9.1604913226344994E-2</v>
      </c>
      <c r="E4" s="2">
        <v>5.3E-3</v>
      </c>
      <c r="F4" s="2">
        <f t="shared" ref="F4:F11" si="0">D4/$C$4</f>
        <v>0.16572962548215497</v>
      </c>
      <c r="G4" s="4">
        <f>100*(1-F4)</f>
        <v>83.4270374517845</v>
      </c>
      <c r="H4" s="1" t="s">
        <v>42</v>
      </c>
      <c r="J4" s="1"/>
      <c r="R4" s="1"/>
    </row>
    <row r="5" spans="1:18">
      <c r="A5" s="4">
        <v>0.16392268445839875</v>
      </c>
      <c r="B5" s="5">
        <v>4.5313636363636398</v>
      </c>
      <c r="C5" s="1"/>
      <c r="D5" s="2">
        <v>8.2875735599795303E-2</v>
      </c>
      <c r="E5" s="2">
        <v>4.0000000000000001E-3</v>
      </c>
      <c r="F5" s="2">
        <f t="shared" si="0"/>
        <v>0.1499369863336335</v>
      </c>
      <c r="G5" s="4">
        <f t="shared" ref="G5:G11" si="1">100*(1-F5)</f>
        <v>85.006301366636649</v>
      </c>
      <c r="H5" s="2">
        <f>A11*1.24</f>
        <v>1.8599999999999999</v>
      </c>
      <c r="J5" s="1"/>
      <c r="R5" s="2"/>
    </row>
    <row r="6" spans="1:18">
      <c r="A6" s="4">
        <v>0.30047095761381482</v>
      </c>
      <c r="B6" s="5">
        <v>4.1950527227228003</v>
      </c>
      <c r="D6" s="2">
        <v>7.24324860901773E-2</v>
      </c>
      <c r="E6" s="2">
        <v>1E-3</v>
      </c>
      <c r="F6" s="2">
        <f t="shared" si="0"/>
        <v>0.13104328544917118</v>
      </c>
      <c r="G6" s="4">
        <f t="shared" si="1"/>
        <v>86.895671455082876</v>
      </c>
      <c r="H6" s="2"/>
      <c r="J6" s="1"/>
      <c r="R6" s="2"/>
    </row>
    <row r="7" spans="1:18">
      <c r="A7" s="4">
        <v>0.52906200941915238</v>
      </c>
      <c r="B7" s="5">
        <v>4.5250000000000004</v>
      </c>
      <c r="D7" s="2">
        <v>6.47049527909907E-2</v>
      </c>
      <c r="E7" s="2">
        <v>5.0000000000000001E-3</v>
      </c>
      <c r="F7" s="2">
        <f t="shared" si="0"/>
        <v>0.1170627995290474</v>
      </c>
      <c r="G7" s="4">
        <f t="shared" si="1"/>
        <v>88.293720047095263</v>
      </c>
      <c r="H7" s="2"/>
      <c r="J7" s="1"/>
      <c r="R7" s="2"/>
    </row>
    <row r="8" spans="1:18">
      <c r="A8" s="4">
        <v>0.72109497645211962</v>
      </c>
      <c r="B8" s="5">
        <v>4.6559090909090903</v>
      </c>
      <c r="D8" s="2">
        <v>5.5388194983357536E-2</v>
      </c>
      <c r="E8" s="2">
        <v>3.0000000000000001E-3</v>
      </c>
      <c r="F8" s="2">
        <f t="shared" si="0"/>
        <v>0.10020712303982035</v>
      </c>
      <c r="G8" s="4">
        <f t="shared" si="1"/>
        <v>89.979287696017963</v>
      </c>
      <c r="H8" s="2"/>
      <c r="J8" s="1"/>
      <c r="R8" s="2"/>
    </row>
    <row r="9" spans="1:18">
      <c r="A9" s="4">
        <v>0.89880298273155412</v>
      </c>
      <c r="B9" s="5">
        <v>4.7349621212121198</v>
      </c>
      <c r="D9" s="2">
        <v>4.4908055679919998E-2</v>
      </c>
      <c r="E9" s="2">
        <v>5.0000000000000001E-3</v>
      </c>
      <c r="F9" s="2">
        <f t="shared" si="0"/>
        <v>8.1246681939156726E-2</v>
      </c>
      <c r="G9" s="4">
        <f t="shared" si="1"/>
        <v>91.875331806084333</v>
      </c>
      <c r="H9" s="2"/>
      <c r="J9" s="1"/>
      <c r="R9" s="2"/>
    </row>
    <row r="10" spans="1:18" s="1" customFormat="1">
      <c r="A10" s="4">
        <v>1.1580357142857143</v>
      </c>
      <c r="B10" s="5">
        <v>4.6338636363636398</v>
      </c>
      <c r="C10"/>
      <c r="D10" s="2">
        <v>4.0021029309065523E-2</v>
      </c>
      <c r="E10" s="2">
        <v>2E-3</v>
      </c>
      <c r="F10" s="2">
        <f t="shared" si="0"/>
        <v>7.240517964809623E-2</v>
      </c>
      <c r="G10" s="4">
        <f t="shared" si="1"/>
        <v>92.759482035190373</v>
      </c>
      <c r="H10" s="2"/>
      <c r="R10" s="2"/>
    </row>
    <row r="11" spans="1:18" s="1" customFormat="1">
      <c r="A11" s="4">
        <v>1.5</v>
      </c>
      <c r="B11" s="5">
        <v>4.5700757575757596</v>
      </c>
      <c r="C11" s="2"/>
      <c r="D11" s="2">
        <v>2.7365342869562735E-2</v>
      </c>
      <c r="E11" s="2">
        <v>1E-3</v>
      </c>
      <c r="F11" s="2">
        <f t="shared" si="0"/>
        <v>4.950878577612236E-2</v>
      </c>
      <c r="G11" s="4">
        <f t="shared" si="1"/>
        <v>95.049121422387756</v>
      </c>
      <c r="H11" s="2"/>
      <c r="I11" s="2"/>
      <c r="R11" s="2"/>
    </row>
    <row r="12" spans="1:18" s="1" customFormat="1" ht="15">
      <c r="A12" s="2"/>
      <c r="B12" s="12">
        <f>AVERAGE(B4:B11)</f>
        <v>4.5477670070070175</v>
      </c>
      <c r="C12" s="2"/>
      <c r="J12" s="2"/>
    </row>
    <row r="13" spans="1:18" s="1" customFormat="1">
      <c r="J13" s="2"/>
      <c r="K13" s="2"/>
      <c r="L13" s="2"/>
      <c r="M13" s="2"/>
      <c r="N13" s="4"/>
      <c r="O13" s="2"/>
    </row>
    <row r="14" spans="1:18" s="1" customFormat="1">
      <c r="J14" s="2"/>
      <c r="K14" s="2"/>
      <c r="L14" s="2"/>
      <c r="M14" s="2"/>
    </row>
    <row r="15" spans="1:18" s="1" customFormat="1">
      <c r="J15" s="2"/>
      <c r="K15" s="2"/>
      <c r="L15" s="2"/>
      <c r="M15" s="2"/>
    </row>
    <row r="16" spans="1:18" s="1" customFormat="1">
      <c r="J16" s="2"/>
      <c r="K16" s="2"/>
      <c r="L16" s="2"/>
      <c r="M16" s="2"/>
    </row>
    <row r="17" spans="1:15">
      <c r="J17" s="2"/>
      <c r="K17" s="2"/>
      <c r="L17" s="2"/>
      <c r="M17" s="2"/>
    </row>
    <row r="18" spans="1:15">
      <c r="J18" s="2"/>
      <c r="K18" s="2"/>
      <c r="L18" s="2"/>
      <c r="M18" s="2"/>
    </row>
    <row r="19" spans="1:15">
      <c r="J19" s="2"/>
      <c r="K19" s="2"/>
      <c r="L19" s="2"/>
      <c r="M19" s="2"/>
    </row>
    <row r="20" spans="1:15">
      <c r="J20" s="2"/>
      <c r="K20" s="2"/>
      <c r="L20" s="2"/>
      <c r="M20" s="2"/>
    </row>
    <row r="21" spans="1:15">
      <c r="J21" s="2"/>
      <c r="K21" s="2"/>
      <c r="L21" s="2"/>
      <c r="M21" s="2"/>
    </row>
    <row r="22" spans="1:15">
      <c r="J22" s="2"/>
      <c r="K22" s="2"/>
      <c r="L22" s="2"/>
      <c r="M22" s="2"/>
    </row>
    <row r="23" spans="1:15" ht="15">
      <c r="A23" s="1"/>
      <c r="B23" s="7"/>
      <c r="C23" s="12"/>
      <c r="D23" s="2"/>
      <c r="E23" s="2"/>
      <c r="F23" s="1"/>
      <c r="G23" s="2"/>
      <c r="H23" s="2"/>
      <c r="I23" s="2"/>
      <c r="J23" s="2"/>
      <c r="K23" s="2"/>
      <c r="L23" s="2"/>
      <c r="M23" s="2"/>
      <c r="N23"/>
    </row>
    <row r="24" spans="1:15">
      <c r="A24" s="1"/>
      <c r="B24" s="7"/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1:15">
      <c r="A25" s="1"/>
      <c r="D25" s="2"/>
      <c r="E25" s="2"/>
      <c r="F25" s="2"/>
      <c r="G25" s="2"/>
      <c r="H25" s="2"/>
      <c r="I25" s="2"/>
      <c r="J25" s="2"/>
      <c r="K25" s="2"/>
      <c r="L25" s="2"/>
      <c r="M25" s="2"/>
      <c r="N25" s="4"/>
      <c r="O25" s="4"/>
    </row>
    <row r="26" spans="1:15">
      <c r="A26" s="1"/>
      <c r="B26" s="7"/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1:15">
      <c r="A27" s="1"/>
      <c r="J27" s="2"/>
      <c r="K27" s="2"/>
      <c r="L27" s="2"/>
      <c r="M27" s="2"/>
    </row>
    <row r="28" spans="1:15">
      <c r="A28" s="1"/>
      <c r="J28" s="2"/>
      <c r="K28" s="2"/>
      <c r="L28" s="2"/>
      <c r="M28" s="2"/>
    </row>
    <row r="29" spans="1:15" ht="15">
      <c r="A29" s="1"/>
      <c r="C29" s="11"/>
      <c r="D29" s="11"/>
      <c r="E29" s="11"/>
      <c r="F29" s="11"/>
      <c r="G29" s="11"/>
      <c r="H29" s="11"/>
      <c r="I29" s="11"/>
      <c r="J29" s="2"/>
      <c r="K29" s="2"/>
      <c r="L29" s="2"/>
      <c r="M29" s="2"/>
    </row>
    <row r="30" spans="1:15">
      <c r="A30" s="1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5">
      <c r="A31" s="1"/>
      <c r="B31" s="7"/>
      <c r="C31" s="7"/>
      <c r="D31" s="7"/>
      <c r="E31" s="7"/>
      <c r="F31" s="7"/>
      <c r="G31" s="7"/>
      <c r="H31" s="7"/>
      <c r="I31" s="7"/>
      <c r="J31" s="2"/>
      <c r="K31" s="2"/>
      <c r="L31" s="2"/>
      <c r="M31" s="2"/>
      <c r="N31"/>
      <c r="O31"/>
    </row>
    <row r="32" spans="1:15">
      <c r="A32" s="1"/>
      <c r="B32" s="7"/>
      <c r="C32" s="3"/>
      <c r="D32" s="2"/>
      <c r="E32" s="2"/>
      <c r="F32" s="2"/>
      <c r="G32" s="2"/>
      <c r="H32" s="2"/>
      <c r="I32" s="2"/>
      <c r="J32" s="2"/>
      <c r="K32" s="2"/>
      <c r="L32" s="2"/>
      <c r="M32" s="2"/>
      <c r="N32"/>
      <c r="O32"/>
    </row>
    <row r="33" spans="1:18">
      <c r="A33" s="1"/>
      <c r="B33" s="7"/>
      <c r="D33" s="2"/>
      <c r="E33" s="2"/>
      <c r="F33" s="2"/>
      <c r="G33" s="2"/>
      <c r="H33" s="2"/>
      <c r="I33" s="2"/>
      <c r="J33" s="2"/>
      <c r="K33" s="2"/>
      <c r="L33" s="2"/>
      <c r="M33" s="2"/>
      <c r="N33"/>
      <c r="O33"/>
    </row>
    <row r="34" spans="1:18">
      <c r="A34" s="1"/>
      <c r="B34" s="7"/>
      <c r="C34" s="3"/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1:18">
      <c r="A35" s="1"/>
      <c r="B35" s="7"/>
      <c r="D35" s="2"/>
      <c r="E35" s="2"/>
      <c r="F35" s="2"/>
      <c r="G35" s="2"/>
      <c r="H35" s="2"/>
      <c r="I35" s="2"/>
      <c r="J35" s="2"/>
      <c r="K35" s="2"/>
      <c r="L35" s="2"/>
      <c r="M35" s="7"/>
    </row>
    <row r="36" spans="1:18">
      <c r="A36" s="1"/>
      <c r="B36" s="7"/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1:18">
      <c r="A37" s="1"/>
      <c r="C37" s="3"/>
      <c r="D37" s="2"/>
      <c r="E37" s="2"/>
      <c r="F37" s="2"/>
      <c r="G37" s="2"/>
      <c r="H37" s="2"/>
      <c r="I37" s="2"/>
      <c r="J37" s="2"/>
      <c r="K37" s="2"/>
      <c r="L37" s="2"/>
      <c r="M37" s="2"/>
      <c r="N37" s="4"/>
      <c r="O37" s="2"/>
    </row>
    <row r="38" spans="1:18">
      <c r="A38" s="1"/>
      <c r="D38" s="2"/>
      <c r="E38" s="2"/>
      <c r="F38" s="2"/>
      <c r="G38" s="2"/>
      <c r="H38" s="2"/>
      <c r="I38" s="2"/>
      <c r="J38" s="2"/>
      <c r="K38" s="2"/>
      <c r="L38" s="2"/>
      <c r="M38" s="2"/>
    </row>
    <row r="39" spans="1:18">
      <c r="A39" s="1"/>
      <c r="B39" s="7"/>
      <c r="D39" s="2"/>
      <c r="E39" s="2"/>
      <c r="F39" s="2"/>
      <c r="G39" s="2"/>
      <c r="H39" s="2"/>
      <c r="I39" s="2"/>
      <c r="J39" s="2"/>
      <c r="K39" s="2"/>
      <c r="L39" s="2"/>
      <c r="M39" s="2"/>
    </row>
    <row r="40" spans="1:18">
      <c r="A40" s="1"/>
      <c r="B40" s="7"/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8">
      <c r="A41" s="1"/>
      <c r="B41" s="7"/>
      <c r="D41" s="2"/>
      <c r="E41" s="2"/>
      <c r="F41" s="2"/>
      <c r="G41" s="2"/>
      <c r="H41" s="2"/>
      <c r="I41" s="2"/>
      <c r="J41" s="2"/>
      <c r="K41" s="2"/>
      <c r="L41" s="2"/>
      <c r="M41" s="2"/>
    </row>
    <row r="42" spans="1:18">
      <c r="A42" s="1"/>
      <c r="B42" s="7"/>
      <c r="D42" s="2"/>
      <c r="E42" s="2"/>
      <c r="F42" s="2"/>
      <c r="G42" s="2"/>
      <c r="H42" s="2"/>
      <c r="I42" s="2"/>
      <c r="J42" s="2"/>
      <c r="K42" s="2"/>
      <c r="L42" s="2"/>
      <c r="M42" s="2"/>
    </row>
    <row r="43" spans="1:18">
      <c r="A43" s="10"/>
      <c r="B43" s="7"/>
      <c r="D43" s="2"/>
      <c r="E43" s="2"/>
      <c r="F43" s="2"/>
      <c r="G43" s="2"/>
      <c r="H43" s="2"/>
      <c r="I43" s="2"/>
      <c r="J43" s="2"/>
      <c r="K43" s="2"/>
      <c r="L43" s="2"/>
      <c r="M43" s="2"/>
    </row>
    <row r="44" spans="1:18">
      <c r="A44" s="10"/>
      <c r="B44" s="7"/>
      <c r="D44" s="2"/>
      <c r="E44" s="2"/>
      <c r="F44" s="2"/>
      <c r="G44" s="2"/>
      <c r="H44" s="2"/>
      <c r="I44" s="2"/>
      <c r="J44" s="2"/>
      <c r="K44" s="2"/>
      <c r="L44" s="2"/>
      <c r="M44" s="2"/>
    </row>
    <row r="45" spans="1:18">
      <c r="A45" s="10"/>
      <c r="B45" s="7"/>
      <c r="D45" s="2"/>
      <c r="E45" s="2"/>
      <c r="F45" s="2"/>
      <c r="G45" s="2"/>
      <c r="H45" s="2"/>
      <c r="I45" s="2"/>
      <c r="J45" s="2"/>
      <c r="K45" s="2"/>
      <c r="L45" s="2"/>
      <c r="M45" s="2"/>
      <c r="N45" s="4"/>
      <c r="O45" s="4"/>
    </row>
    <row r="46" spans="1:18">
      <c r="A46" s="10"/>
      <c r="D46" s="2"/>
      <c r="E46" s="2"/>
      <c r="F46" s="2"/>
      <c r="G46" s="2"/>
      <c r="H46" s="2"/>
      <c r="I46" s="2"/>
      <c r="J46" s="2"/>
      <c r="K46" s="2"/>
      <c r="L46" s="2"/>
      <c r="M46" s="2"/>
    </row>
    <row r="47" spans="1:18" ht="15">
      <c r="C47" s="11"/>
      <c r="D47" s="4"/>
      <c r="E47" s="4"/>
      <c r="F47" s="4"/>
      <c r="G47" s="4"/>
      <c r="H47" s="4"/>
      <c r="I47" s="4"/>
      <c r="J47" s="4"/>
      <c r="K47" s="4"/>
      <c r="L47" s="4"/>
      <c r="M47" s="4"/>
      <c r="P47" s="1"/>
      <c r="Q47" s="1"/>
    </row>
    <row r="48" spans="1:18" ht="15">
      <c r="A48" s="1"/>
      <c r="D48" s="4"/>
      <c r="E48" s="4"/>
      <c r="F48" s="4"/>
      <c r="G48" s="4"/>
      <c r="H48" s="4"/>
      <c r="I48" s="4"/>
      <c r="J48" s="4"/>
      <c r="K48" s="4"/>
      <c r="L48" s="4"/>
      <c r="M48" s="4"/>
      <c r="N48" s="8"/>
      <c r="O48" s="8"/>
      <c r="P48" s="6"/>
      <c r="Q48" s="4"/>
      <c r="R48" s="1"/>
    </row>
    <row r="49" spans="1:18" s="1" customFormat="1" ht="15">
      <c r="B49"/>
      <c r="C49"/>
      <c r="D49" s="4"/>
      <c r="E49" s="4"/>
      <c r="F49" s="4"/>
      <c r="G49" s="4"/>
      <c r="H49" s="4"/>
      <c r="I49" s="4"/>
      <c r="J49" s="4"/>
      <c r="K49" s="4"/>
      <c r="L49" s="4"/>
      <c r="M49" s="4"/>
      <c r="N49" s="8"/>
      <c r="O49" s="8"/>
      <c r="P49" s="6"/>
      <c r="Q49" s="4"/>
      <c r="R49"/>
    </row>
    <row r="50" spans="1:18" s="1" customFormat="1" ht="15">
      <c r="B50"/>
      <c r="C50"/>
      <c r="D50" s="4"/>
      <c r="E50" s="4"/>
      <c r="F50" s="4"/>
      <c r="G50" s="4"/>
      <c r="H50" s="4"/>
      <c r="I50" s="4"/>
      <c r="J50" s="4"/>
      <c r="K50" s="4"/>
      <c r="L50" s="4"/>
      <c r="M50" s="4"/>
      <c r="N50" s="8"/>
      <c r="O50" s="8"/>
      <c r="P50" s="6"/>
      <c r="Q50" s="4"/>
    </row>
    <row r="51" spans="1:18" s="1" customFormat="1" ht="15">
      <c r="B51"/>
      <c r="C51"/>
      <c r="D51" s="4"/>
      <c r="E51" s="4"/>
      <c r="F51" s="4"/>
      <c r="G51" s="4"/>
      <c r="H51" s="4"/>
      <c r="I51" s="4"/>
      <c r="J51" s="4"/>
      <c r="K51" s="4"/>
      <c r="L51" s="4"/>
      <c r="M51" s="4"/>
      <c r="N51" s="8"/>
      <c r="O51" s="8"/>
      <c r="P51" s="6"/>
      <c r="Q51" s="4"/>
    </row>
    <row r="52" spans="1:18" ht="15">
      <c r="A52" s="1"/>
      <c r="D52" s="4"/>
      <c r="E52" s="4"/>
      <c r="F52" s="4"/>
      <c r="G52" s="4"/>
      <c r="H52" s="4"/>
      <c r="I52" s="4"/>
      <c r="J52" s="4"/>
      <c r="K52" s="4"/>
      <c r="L52" s="4"/>
      <c r="M52" s="4"/>
      <c r="N52" s="8"/>
      <c r="O52" s="8"/>
      <c r="P52" s="9"/>
      <c r="R52" s="1"/>
    </row>
    <row r="53" spans="1:18">
      <c r="K53"/>
      <c r="L53"/>
      <c r="M53"/>
      <c r="N53"/>
      <c r="O53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1E5586-43CC-4DC4-8B5B-E27063120180}">
  <dimension ref="A1:Q53"/>
  <sheetViews>
    <sheetView zoomScale="80" zoomScaleNormal="80" workbookViewId="0">
      <selection activeCell="E2" sqref="E2:E3"/>
    </sheetView>
  </sheetViews>
  <sheetFormatPr baseColWidth="10" defaultRowHeight="14.25"/>
  <cols>
    <col min="1" max="1" width="6.75" bestFit="1" customWidth="1"/>
    <col min="2" max="2" width="11.625" customWidth="1"/>
    <col min="3" max="3" width="17.375" bestFit="1" customWidth="1"/>
    <col min="4" max="4" width="13.25" bestFit="1" customWidth="1"/>
    <col min="10" max="10" width="14.375" style="1" bestFit="1" customWidth="1"/>
    <col min="11" max="11" width="14.625" style="1" bestFit="1" customWidth="1"/>
    <col min="12" max="14" width="11.375" style="1"/>
  </cols>
  <sheetData>
    <row r="1" spans="1:17" ht="15.75">
      <c r="A1" s="15" t="s">
        <v>56</v>
      </c>
      <c r="B1" s="3"/>
      <c r="C1" s="2"/>
      <c r="D1" s="2"/>
      <c r="E1" s="2"/>
      <c r="F1" s="2"/>
      <c r="G1" s="2"/>
      <c r="Q1" s="2"/>
    </row>
    <row r="2" spans="1:17">
      <c r="A2" s="1"/>
      <c r="B2" s="1"/>
      <c r="C2" s="10" t="s">
        <v>2</v>
      </c>
      <c r="D2" s="10" t="s">
        <v>2</v>
      </c>
      <c r="E2" s="23"/>
      <c r="F2" s="1" t="s">
        <v>2</v>
      </c>
      <c r="G2" s="1" t="s">
        <v>2</v>
      </c>
      <c r="H2" s="2"/>
      <c r="I2" s="1"/>
      <c r="Q2" s="2"/>
    </row>
    <row r="3" spans="1:17">
      <c r="A3" s="1" t="s">
        <v>0</v>
      </c>
      <c r="B3" s="1" t="s">
        <v>1</v>
      </c>
      <c r="C3" s="10" t="s">
        <v>3</v>
      </c>
      <c r="D3" s="10" t="s">
        <v>4</v>
      </c>
      <c r="E3" s="10" t="s">
        <v>63</v>
      </c>
      <c r="F3" s="1" t="s">
        <v>5</v>
      </c>
      <c r="G3" s="1" t="s">
        <v>6</v>
      </c>
      <c r="H3" s="1" t="s">
        <v>60</v>
      </c>
      <c r="I3" s="1"/>
      <c r="Q3" s="1"/>
    </row>
    <row r="4" spans="1:17">
      <c r="A4" s="4">
        <v>1.1307974361127435E-2</v>
      </c>
      <c r="B4" s="5">
        <v>5.5709090909090904</v>
      </c>
      <c r="C4" s="21">
        <v>0.43188344731775019</v>
      </c>
      <c r="D4" s="20">
        <v>7.48323832436983E-2</v>
      </c>
      <c r="E4" s="2">
        <v>8.0000000000000002E-3</v>
      </c>
      <c r="F4" s="2">
        <f t="shared" ref="F4:F9" si="0">D4/$C$4</f>
        <v>0.17326985719978699</v>
      </c>
      <c r="G4" s="4">
        <f>100*(1-F4)</f>
        <v>82.673014280021292</v>
      </c>
      <c r="H4" s="1" t="s">
        <v>59</v>
      </c>
      <c r="I4" s="1"/>
      <c r="Q4" s="1"/>
    </row>
    <row r="5" spans="1:17">
      <c r="A5" s="4">
        <v>0.11070458916625682</v>
      </c>
      <c r="B5" s="5">
        <v>5.1901515151515198</v>
      </c>
      <c r="C5" s="1"/>
      <c r="D5" s="20">
        <v>5.3163461589111401E-2</v>
      </c>
      <c r="E5" s="2">
        <v>2E-3</v>
      </c>
      <c r="F5" s="2">
        <f t="shared" si="0"/>
        <v>0.12309677974297861</v>
      </c>
      <c r="G5" s="4">
        <f t="shared" ref="G5:G9" si="1">100*(1-F5)</f>
        <v>87.690322025702145</v>
      </c>
      <c r="H5" s="4">
        <f>A9*0.76</f>
        <v>0.30400000000000005</v>
      </c>
      <c r="I5" s="1"/>
      <c r="Q5" s="2"/>
    </row>
    <row r="6" spans="1:17">
      <c r="A6" s="4">
        <v>0.19152025878787152</v>
      </c>
      <c r="B6" s="5">
        <v>4.9326545454545503</v>
      </c>
      <c r="D6" s="20">
        <v>4.3803574086618301E-2</v>
      </c>
      <c r="E6" s="2">
        <v>1E-3</v>
      </c>
      <c r="F6" s="2">
        <f t="shared" si="0"/>
        <v>0.10142452635928563</v>
      </c>
      <c r="G6" s="4">
        <f t="shared" si="1"/>
        <v>89.857547364071436</v>
      </c>
      <c r="H6" s="2"/>
      <c r="I6" s="1"/>
      <c r="Q6" s="2"/>
    </row>
    <row r="7" spans="1:17">
      <c r="A7" s="4">
        <v>0.26950805513237291</v>
      </c>
      <c r="B7" s="5">
        <v>5.2020454545454502</v>
      </c>
      <c r="D7" s="20">
        <v>3.3555423775067456E-2</v>
      </c>
      <c r="E7" s="2">
        <v>2E-3</v>
      </c>
      <c r="F7" s="2">
        <f t="shared" si="0"/>
        <v>7.7695554167371644E-2</v>
      </c>
      <c r="G7" s="4">
        <f t="shared" si="1"/>
        <v>92.230444583262837</v>
      </c>
      <c r="H7" s="2"/>
      <c r="I7" s="1"/>
      <c r="Q7" s="2"/>
    </row>
    <row r="8" spans="1:17">
      <c r="A8" s="4">
        <v>0.33488078244145081</v>
      </c>
      <c r="B8" s="5">
        <v>5.3586174242424196</v>
      </c>
      <c r="D8" s="20">
        <v>2.6437295674582986E-2</v>
      </c>
      <c r="E8" s="2">
        <v>1E-3</v>
      </c>
      <c r="F8" s="2">
        <f t="shared" si="0"/>
        <v>6.1213959087281805E-2</v>
      </c>
      <c r="G8" s="4">
        <f t="shared" si="1"/>
        <v>93.878604091271825</v>
      </c>
      <c r="H8" s="2"/>
      <c r="I8" s="1"/>
      <c r="Q8" s="2"/>
    </row>
    <row r="9" spans="1:17">
      <c r="A9" s="4">
        <v>0.4</v>
      </c>
      <c r="B9" s="5">
        <v>5.5258766233766199</v>
      </c>
      <c r="D9" s="20">
        <v>2.0005499573262798E-2</v>
      </c>
      <c r="E9" s="2">
        <v>2E-3</v>
      </c>
      <c r="F9" s="2">
        <f t="shared" si="0"/>
        <v>4.6321524238793356E-2</v>
      </c>
      <c r="G9" s="4">
        <f t="shared" si="1"/>
        <v>95.367847576120667</v>
      </c>
      <c r="H9" s="2"/>
      <c r="I9" s="1"/>
      <c r="Q9" s="2"/>
    </row>
    <row r="10" spans="1:17" s="1" customFormat="1" ht="15">
      <c r="A10" s="4"/>
      <c r="B10" s="12">
        <f>AVERAGE(B2:B9)</f>
        <v>5.2967091089466081</v>
      </c>
      <c r="C10"/>
      <c r="D10" s="2"/>
      <c r="E10" s="2"/>
      <c r="F10" s="4"/>
      <c r="G10" s="2"/>
      <c r="Q10" s="2"/>
    </row>
    <row r="11" spans="1:17" s="1" customFormat="1">
      <c r="A11" s="4"/>
      <c r="B11" s="5"/>
      <c r="C11" s="2"/>
      <c r="D11" s="2"/>
      <c r="E11" s="2"/>
      <c r="F11" s="4"/>
      <c r="G11" s="2"/>
      <c r="H11" s="2"/>
      <c r="Q11" s="2"/>
    </row>
    <row r="12" spans="1:17" s="1" customFormat="1" ht="15">
      <c r="A12" s="2"/>
      <c r="B12" s="12"/>
      <c r="C12" s="2"/>
      <c r="I12" s="2"/>
    </row>
    <row r="13" spans="1:17" s="1" customFormat="1">
      <c r="I13" s="2"/>
      <c r="J13" s="2"/>
      <c r="K13" s="2"/>
      <c r="L13" s="2"/>
      <c r="M13" s="4"/>
      <c r="N13" s="2"/>
    </row>
    <row r="14" spans="1:17" s="1" customFormat="1">
      <c r="I14" s="2"/>
      <c r="J14" s="2"/>
      <c r="K14" s="2"/>
      <c r="L14" s="2"/>
    </row>
    <row r="15" spans="1:17" s="1" customFormat="1">
      <c r="I15" s="2"/>
      <c r="J15" s="2"/>
      <c r="K15" s="2"/>
      <c r="L15" s="2"/>
    </row>
    <row r="16" spans="1:17" s="1" customFormat="1">
      <c r="I16" s="2"/>
      <c r="J16" s="2"/>
      <c r="K16" s="2"/>
      <c r="L16" s="2"/>
    </row>
    <row r="17" spans="1:14">
      <c r="G17" s="1"/>
      <c r="I17" s="2"/>
      <c r="J17" s="2"/>
      <c r="K17" s="2"/>
      <c r="L17" s="2"/>
    </row>
    <row r="18" spans="1:14">
      <c r="G18" s="1"/>
      <c r="I18" s="2"/>
      <c r="J18" s="2"/>
      <c r="K18" s="2"/>
      <c r="L18" s="2"/>
    </row>
    <row r="19" spans="1:14">
      <c r="I19" s="2"/>
      <c r="J19" s="2"/>
      <c r="K19" s="2"/>
      <c r="L19" s="2"/>
    </row>
    <row r="20" spans="1:14">
      <c r="I20" s="2"/>
      <c r="J20" s="2"/>
      <c r="K20" s="2"/>
      <c r="L20" s="2"/>
    </row>
    <row r="21" spans="1:14">
      <c r="I21" s="2"/>
      <c r="J21" s="2"/>
      <c r="K21" s="2"/>
      <c r="L21" s="2"/>
    </row>
    <row r="22" spans="1:14">
      <c r="I22" s="2"/>
      <c r="J22" s="2"/>
      <c r="K22" s="2"/>
      <c r="L22" s="2"/>
    </row>
    <row r="23" spans="1:14" ht="15">
      <c r="A23" s="1"/>
      <c r="B23" s="7"/>
      <c r="C23" s="12">
        <f>AVERAGE(B4:B11)</f>
        <v>5.2967091089466081</v>
      </c>
      <c r="D23" s="2"/>
      <c r="E23" s="1"/>
      <c r="F23" s="2"/>
      <c r="G23" s="2"/>
      <c r="H23" s="2"/>
      <c r="I23" s="2"/>
      <c r="J23" s="2"/>
      <c r="K23" s="2"/>
      <c r="L23" s="2"/>
      <c r="M23"/>
    </row>
    <row r="24" spans="1:14">
      <c r="A24" s="1"/>
      <c r="B24" s="7"/>
      <c r="D24" s="2"/>
      <c r="E24" s="2"/>
      <c r="F24" s="2"/>
      <c r="G24" s="2"/>
      <c r="H24" s="2"/>
      <c r="I24" s="2"/>
      <c r="J24" s="2"/>
      <c r="K24" s="2"/>
      <c r="L24" s="2"/>
    </row>
    <row r="25" spans="1:14">
      <c r="A25" s="1"/>
      <c r="D25" s="2"/>
      <c r="E25" s="2"/>
      <c r="F25" s="2"/>
      <c r="G25" s="2"/>
      <c r="H25" s="2"/>
      <c r="I25" s="2"/>
      <c r="J25" s="2"/>
      <c r="K25" s="2"/>
      <c r="L25" s="2"/>
      <c r="M25" s="4"/>
      <c r="N25" s="4"/>
    </row>
    <row r="26" spans="1:14">
      <c r="A26" s="1"/>
      <c r="B26" s="7"/>
      <c r="D26" s="2"/>
      <c r="E26" s="2"/>
      <c r="F26" s="2"/>
      <c r="G26" s="2"/>
      <c r="H26" s="2"/>
      <c r="I26" s="2"/>
      <c r="J26" s="2"/>
      <c r="K26" s="2"/>
      <c r="L26" s="2"/>
    </row>
    <row r="27" spans="1:14">
      <c r="A27" s="1"/>
      <c r="I27" s="2"/>
      <c r="J27" s="2"/>
      <c r="K27" s="2"/>
      <c r="L27" s="2"/>
    </row>
    <row r="28" spans="1:14">
      <c r="A28" s="1"/>
      <c r="I28" s="2"/>
      <c r="J28" s="2"/>
      <c r="K28" s="2"/>
      <c r="L28" s="2"/>
    </row>
    <row r="29" spans="1:14" ht="15">
      <c r="A29" s="1"/>
      <c r="C29" s="11"/>
      <c r="D29" s="11"/>
      <c r="E29" s="11"/>
      <c r="F29" s="11"/>
      <c r="G29" s="11"/>
      <c r="H29" s="11"/>
      <c r="I29" s="2"/>
      <c r="J29" s="2"/>
      <c r="K29" s="2"/>
      <c r="L29" s="2"/>
    </row>
    <row r="30" spans="1:14">
      <c r="A30" s="1"/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4">
      <c r="A31" s="1"/>
      <c r="B31" s="7"/>
      <c r="C31" s="7"/>
      <c r="D31" s="7"/>
      <c r="E31" s="7"/>
      <c r="F31" s="7"/>
      <c r="G31" s="7"/>
      <c r="H31" s="7"/>
      <c r="I31" s="2"/>
      <c r="J31" s="2"/>
      <c r="K31" s="2"/>
      <c r="L31" s="2"/>
      <c r="M31"/>
      <c r="N31"/>
    </row>
    <row r="32" spans="1:14">
      <c r="A32" s="1"/>
      <c r="B32" s="7"/>
      <c r="C32" s="3"/>
      <c r="D32" s="2"/>
      <c r="E32" s="2"/>
      <c r="F32" s="2"/>
      <c r="G32" s="2"/>
      <c r="H32" s="2"/>
      <c r="I32" s="2"/>
      <c r="J32" s="2"/>
      <c r="K32" s="2"/>
      <c r="L32" s="2"/>
      <c r="M32"/>
      <c r="N32"/>
    </row>
    <row r="33" spans="1:17">
      <c r="A33" s="1"/>
      <c r="B33" s="7"/>
      <c r="D33" s="2"/>
      <c r="E33" s="2"/>
      <c r="F33" s="2"/>
      <c r="G33" s="2"/>
      <c r="H33" s="2"/>
      <c r="I33" s="2"/>
      <c r="J33" s="2"/>
      <c r="K33" s="2"/>
      <c r="L33" s="2"/>
      <c r="M33"/>
      <c r="N33"/>
    </row>
    <row r="34" spans="1:17">
      <c r="A34" s="1"/>
      <c r="B34" s="7"/>
      <c r="C34" s="3"/>
      <c r="D34" s="2"/>
      <c r="E34" s="2"/>
      <c r="F34" s="2"/>
      <c r="G34" s="2"/>
      <c r="H34" s="2"/>
      <c r="I34" s="2"/>
      <c r="J34" s="2"/>
      <c r="K34" s="2"/>
      <c r="L34" s="2"/>
    </row>
    <row r="35" spans="1:17">
      <c r="A35" s="1"/>
      <c r="B35" s="7"/>
      <c r="D35" s="2"/>
      <c r="E35" s="2"/>
      <c r="F35" s="2"/>
      <c r="G35" s="2"/>
      <c r="H35" s="2"/>
      <c r="I35" s="2"/>
      <c r="J35" s="2"/>
      <c r="K35" s="2"/>
      <c r="L35" s="7"/>
    </row>
    <row r="36" spans="1:17">
      <c r="A36" s="1"/>
      <c r="B36" s="7"/>
      <c r="D36" s="2"/>
      <c r="E36" s="2"/>
      <c r="F36" s="2"/>
      <c r="G36" s="2"/>
      <c r="H36" s="2"/>
      <c r="I36" s="2"/>
      <c r="J36" s="2"/>
      <c r="K36" s="2"/>
      <c r="L36" s="2"/>
    </row>
    <row r="37" spans="1:17">
      <c r="A37" s="1"/>
      <c r="C37" s="3"/>
      <c r="D37" s="2"/>
      <c r="E37" s="2"/>
      <c r="F37" s="2"/>
      <c r="G37" s="2"/>
      <c r="H37" s="2"/>
      <c r="I37" s="2"/>
      <c r="J37" s="2"/>
      <c r="K37" s="2"/>
      <c r="L37" s="2"/>
      <c r="M37" s="4"/>
      <c r="N37" s="2"/>
    </row>
    <row r="38" spans="1:17">
      <c r="A38" s="1"/>
      <c r="D38" s="2"/>
      <c r="E38" s="2"/>
      <c r="F38" s="2"/>
      <c r="G38" s="2"/>
      <c r="H38" s="2"/>
      <c r="I38" s="2"/>
      <c r="J38" s="2"/>
      <c r="K38" s="2"/>
      <c r="L38" s="2"/>
    </row>
    <row r="39" spans="1:17">
      <c r="A39" s="1"/>
      <c r="B39" s="7"/>
      <c r="D39" s="2"/>
      <c r="E39" s="2"/>
      <c r="F39" s="2"/>
      <c r="G39" s="2"/>
      <c r="H39" s="2"/>
      <c r="I39" s="2"/>
      <c r="J39" s="2"/>
      <c r="K39" s="2"/>
      <c r="L39" s="2"/>
    </row>
    <row r="40" spans="1:17">
      <c r="A40" s="1"/>
      <c r="B40" s="7"/>
      <c r="D40" s="2"/>
      <c r="E40" s="2"/>
      <c r="F40" s="2"/>
      <c r="G40" s="2"/>
      <c r="H40" s="2"/>
      <c r="I40" s="2"/>
      <c r="J40" s="2"/>
      <c r="K40" s="2"/>
      <c r="L40" s="2"/>
    </row>
    <row r="41" spans="1:17">
      <c r="A41" s="1"/>
      <c r="B41" s="7"/>
      <c r="D41" s="2"/>
      <c r="E41" s="2"/>
      <c r="F41" s="2"/>
      <c r="G41" s="2"/>
      <c r="H41" s="2"/>
      <c r="I41" s="2"/>
      <c r="J41" s="2"/>
      <c r="K41" s="2"/>
      <c r="L41" s="2"/>
    </row>
    <row r="42" spans="1:17">
      <c r="A42" s="1"/>
      <c r="B42" s="7"/>
      <c r="D42" s="2"/>
      <c r="E42" s="2"/>
      <c r="F42" s="2"/>
      <c r="G42" s="2"/>
      <c r="H42" s="2"/>
      <c r="I42" s="2"/>
      <c r="J42" s="2"/>
      <c r="K42" s="2"/>
      <c r="L42" s="2"/>
    </row>
    <row r="43" spans="1:17">
      <c r="A43" s="10"/>
      <c r="B43" s="7"/>
      <c r="D43" s="2"/>
      <c r="E43" s="2"/>
      <c r="F43" s="2"/>
      <c r="G43" s="2"/>
      <c r="H43" s="2"/>
      <c r="I43" s="2"/>
      <c r="J43" s="2"/>
      <c r="K43" s="2"/>
      <c r="L43" s="2"/>
    </row>
    <row r="44" spans="1:17">
      <c r="A44" s="10"/>
      <c r="B44" s="7"/>
      <c r="D44" s="2"/>
      <c r="E44" s="2"/>
      <c r="F44" s="2"/>
      <c r="G44" s="2"/>
      <c r="H44" s="2"/>
      <c r="I44" s="2"/>
      <c r="J44" s="2"/>
      <c r="K44" s="2"/>
      <c r="L44" s="2"/>
    </row>
    <row r="45" spans="1:17">
      <c r="A45" s="10"/>
      <c r="B45" s="7"/>
      <c r="D45" s="2"/>
      <c r="E45" s="2"/>
      <c r="F45" s="2"/>
      <c r="G45" s="2"/>
      <c r="H45" s="2"/>
      <c r="I45" s="2"/>
      <c r="J45" s="2"/>
      <c r="K45" s="2"/>
      <c r="L45" s="2"/>
      <c r="M45" s="4"/>
      <c r="N45" s="4"/>
    </row>
    <row r="46" spans="1:17">
      <c r="A46" s="10"/>
      <c r="D46" s="2"/>
      <c r="E46" s="2"/>
      <c r="F46" s="2"/>
      <c r="G46" s="2"/>
      <c r="H46" s="2"/>
      <c r="I46" s="2"/>
      <c r="J46" s="2"/>
      <c r="K46" s="2"/>
      <c r="L46" s="2"/>
    </row>
    <row r="47" spans="1:17" ht="15">
      <c r="C47" s="11"/>
      <c r="D47" s="4"/>
      <c r="E47" s="4"/>
      <c r="F47" s="4"/>
      <c r="G47" s="4"/>
      <c r="H47" s="4"/>
      <c r="I47" s="4"/>
      <c r="J47" s="4"/>
      <c r="K47" s="4"/>
      <c r="L47" s="4"/>
      <c r="O47" s="1"/>
      <c r="P47" s="1"/>
    </row>
    <row r="48" spans="1:17" ht="15">
      <c r="A48" s="1"/>
      <c r="D48" s="4"/>
      <c r="E48" s="4"/>
      <c r="F48" s="4"/>
      <c r="G48" s="4"/>
      <c r="H48" s="4"/>
      <c r="I48" s="4"/>
      <c r="J48" s="4"/>
      <c r="K48" s="4"/>
      <c r="L48" s="4"/>
      <c r="M48" s="8"/>
      <c r="N48" s="8"/>
      <c r="O48" s="6"/>
      <c r="P48" s="4"/>
      <c r="Q48" s="1"/>
    </row>
    <row r="49" spans="1:17" s="1" customFormat="1" ht="15">
      <c r="B49"/>
      <c r="C49"/>
      <c r="D49" s="4"/>
      <c r="E49" s="4"/>
      <c r="F49" s="4"/>
      <c r="G49" s="4"/>
      <c r="H49" s="4"/>
      <c r="I49" s="4"/>
      <c r="J49" s="4"/>
      <c r="K49" s="4"/>
      <c r="L49" s="4"/>
      <c r="M49" s="8"/>
      <c r="N49" s="8"/>
      <c r="O49" s="6"/>
      <c r="P49" s="4"/>
      <c r="Q49"/>
    </row>
    <row r="50" spans="1:17" s="1" customFormat="1" ht="15">
      <c r="B50"/>
      <c r="C50"/>
      <c r="D50" s="4"/>
      <c r="E50" s="4"/>
      <c r="F50" s="4"/>
      <c r="G50" s="4"/>
      <c r="H50" s="4"/>
      <c r="I50" s="4"/>
      <c r="J50" s="4"/>
      <c r="K50" s="4"/>
      <c r="L50" s="4"/>
      <c r="M50" s="8"/>
      <c r="N50" s="8"/>
      <c r="O50" s="6"/>
      <c r="P50" s="4"/>
    </row>
    <row r="51" spans="1:17" s="1" customFormat="1" ht="15">
      <c r="B51"/>
      <c r="C51"/>
      <c r="D51" s="4"/>
      <c r="E51" s="4"/>
      <c r="F51" s="4"/>
      <c r="G51" s="4"/>
      <c r="H51" s="4"/>
      <c r="I51" s="4"/>
      <c r="J51" s="4"/>
      <c r="K51" s="4"/>
      <c r="L51" s="4"/>
      <c r="M51" s="8"/>
      <c r="N51" s="8"/>
      <c r="O51" s="6"/>
      <c r="P51" s="4"/>
    </row>
    <row r="52" spans="1:17" ht="15">
      <c r="A52" s="1"/>
      <c r="D52" s="4"/>
      <c r="E52" s="4"/>
      <c r="F52" s="4"/>
      <c r="G52" s="4"/>
      <c r="H52" s="4"/>
      <c r="I52" s="4"/>
      <c r="J52" s="4"/>
      <c r="K52" s="4"/>
      <c r="L52" s="4"/>
      <c r="M52" s="8"/>
      <c r="N52" s="8"/>
      <c r="O52" s="9"/>
      <c r="Q52" s="1"/>
    </row>
    <row r="53" spans="1:17">
      <c r="J53"/>
      <c r="K53"/>
      <c r="L53"/>
      <c r="M53"/>
      <c r="N53"/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81A0F0-6E29-48D9-B0DC-AE625E027D1A}">
  <dimension ref="A1:AE52"/>
  <sheetViews>
    <sheetView tabSelected="1" zoomScale="80" zoomScaleNormal="80" workbookViewId="0">
      <selection activeCell="V17" sqref="V17"/>
    </sheetView>
  </sheetViews>
  <sheetFormatPr baseColWidth="10" defaultRowHeight="14.25"/>
  <cols>
    <col min="1" max="1" width="6.75" bestFit="1" customWidth="1"/>
    <col min="2" max="2" width="11.625" customWidth="1"/>
    <col min="3" max="3" width="9.625" bestFit="1" customWidth="1"/>
    <col min="4" max="4" width="9.875" bestFit="1" customWidth="1"/>
    <col min="6" max="6" width="11" customWidth="1"/>
    <col min="7" max="7" width="11" bestFit="1" customWidth="1"/>
    <col min="12" max="12" width="9.625" bestFit="1" customWidth="1"/>
    <col min="13" max="14" width="8" style="1" bestFit="1" customWidth="1"/>
    <col min="15" max="15" width="11.375" style="1"/>
    <col min="16" max="16" width="6" style="1" bestFit="1" customWidth="1"/>
    <col min="17" max="17" width="11.375" style="1"/>
    <col min="20" max="20" width="7.875" customWidth="1"/>
    <col min="21" max="21" width="9.625" bestFit="1" customWidth="1"/>
  </cols>
  <sheetData>
    <row r="1" spans="1:31" ht="20.25">
      <c r="A1" s="15" t="s">
        <v>57</v>
      </c>
      <c r="B1" s="15"/>
      <c r="K1" s="15"/>
      <c r="L1" s="13"/>
      <c r="M1" s="14"/>
      <c r="N1" s="14"/>
      <c r="O1" s="14"/>
      <c r="P1" s="14"/>
      <c r="Q1" s="14"/>
      <c r="R1" s="14"/>
      <c r="AB1" s="2"/>
      <c r="AC1" s="2"/>
      <c r="AD1" s="2"/>
      <c r="AE1" s="2"/>
    </row>
    <row r="2" spans="1:31">
      <c r="A2" s="2"/>
      <c r="B2" s="1"/>
      <c r="C2" s="7"/>
      <c r="D2" s="10" t="s">
        <v>2</v>
      </c>
      <c r="E2" s="10" t="s">
        <v>2</v>
      </c>
      <c r="F2" s="23"/>
      <c r="G2" s="2" t="s">
        <v>2</v>
      </c>
      <c r="H2" s="2" t="s">
        <v>2</v>
      </c>
      <c r="I2" s="2"/>
      <c r="J2" s="1"/>
      <c r="K2" s="1"/>
      <c r="L2" s="1"/>
      <c r="R2" s="1"/>
      <c r="AB2" s="2"/>
      <c r="AC2" s="2"/>
      <c r="AD2" s="2"/>
      <c r="AE2" s="2"/>
    </row>
    <row r="3" spans="1:31">
      <c r="A3" s="1"/>
      <c r="B3" t="s">
        <v>0</v>
      </c>
      <c r="C3" t="s">
        <v>1</v>
      </c>
      <c r="D3" s="10" t="s">
        <v>3</v>
      </c>
      <c r="E3" s="10" t="s">
        <v>4</v>
      </c>
      <c r="F3" s="10" t="s">
        <v>63</v>
      </c>
      <c r="G3" s="2" t="s">
        <v>5</v>
      </c>
      <c r="H3" s="1" t="s">
        <v>6</v>
      </c>
      <c r="I3" s="1" t="s">
        <v>61</v>
      </c>
      <c r="J3" s="1"/>
      <c r="K3" s="4"/>
      <c r="L3" s="5"/>
      <c r="N3" s="7"/>
      <c r="O3" s="2"/>
      <c r="P3" s="4"/>
      <c r="R3" s="1"/>
      <c r="AB3" s="2"/>
      <c r="AC3" s="2"/>
      <c r="AD3" s="2"/>
      <c r="AE3" s="2"/>
    </row>
    <row r="4" spans="1:31">
      <c r="A4" s="1"/>
      <c r="B4" s="4">
        <v>0.15</v>
      </c>
      <c r="C4" s="5">
        <v>22.404545454545499</v>
      </c>
      <c r="D4" s="21">
        <v>0.74408872692955996</v>
      </c>
      <c r="E4" s="20">
        <v>0.14839395107642939</v>
      </c>
      <c r="F4" s="2">
        <v>8.0000000000000002E-3</v>
      </c>
      <c r="G4" s="2">
        <f>E4/$D$4</f>
        <v>0.19943045191501371</v>
      </c>
      <c r="H4" s="4">
        <f>100*(1-G4)</f>
        <v>80.056954808498631</v>
      </c>
      <c r="I4" s="1" t="s">
        <v>62</v>
      </c>
      <c r="J4" s="1"/>
      <c r="K4" s="4"/>
      <c r="L4" s="5"/>
      <c r="N4" s="7"/>
      <c r="O4" s="2"/>
      <c r="P4" s="4"/>
      <c r="Q4" s="2"/>
      <c r="R4" s="2"/>
      <c r="AC4" s="2"/>
      <c r="AD4" s="2"/>
      <c r="AE4" s="2"/>
    </row>
    <row r="5" spans="1:31">
      <c r="A5" s="2"/>
      <c r="B5" s="4">
        <v>0.58146164563591274</v>
      </c>
      <c r="C5" s="5">
        <v>21.852272727273</v>
      </c>
      <c r="E5" s="20">
        <v>0.13031878040447226</v>
      </c>
      <c r="F5" s="2">
        <v>3.2000000000000001E-2</v>
      </c>
      <c r="G5" s="2">
        <f t="shared" ref="G5:G11" si="0">E5/$D$4</f>
        <v>0.17513876462317246</v>
      </c>
      <c r="H5" s="4">
        <f t="shared" ref="H5:H11" si="1">100*(1-G5)</f>
        <v>82.486123537682758</v>
      </c>
      <c r="I5" s="4">
        <f>B11*0.48</f>
        <v>2.3618199820159873</v>
      </c>
      <c r="J5" s="1"/>
      <c r="K5" s="4"/>
      <c r="L5" s="5"/>
      <c r="M5"/>
      <c r="N5" s="7"/>
      <c r="O5" s="2"/>
      <c r="P5" s="4"/>
      <c r="Q5" s="2"/>
      <c r="R5" s="2"/>
      <c r="AE5" s="2"/>
    </row>
    <row r="6" spans="1:31" ht="15">
      <c r="A6" s="2"/>
      <c r="B6" s="4">
        <v>0.97617810100690727</v>
      </c>
      <c r="C6" s="5">
        <v>21.523863636363998</v>
      </c>
      <c r="E6" s="20">
        <v>0.11653847928765161</v>
      </c>
      <c r="F6" s="2">
        <v>8.9999999999999993E-3</v>
      </c>
      <c r="G6" s="2">
        <f t="shared" si="0"/>
        <v>0.15661906311703047</v>
      </c>
      <c r="H6" s="4">
        <f t="shared" si="1"/>
        <v>84.338093688296951</v>
      </c>
      <c r="J6" s="1"/>
      <c r="K6" s="4"/>
      <c r="L6" s="5"/>
      <c r="M6"/>
      <c r="N6" s="7"/>
      <c r="O6" s="2"/>
      <c r="P6" s="4"/>
      <c r="Q6" s="2"/>
      <c r="R6" s="2"/>
      <c r="AB6" s="11"/>
      <c r="AC6" s="11"/>
      <c r="AD6" s="2"/>
      <c r="AE6" s="2"/>
    </row>
    <row r="7" spans="1:31">
      <c r="A7" s="2"/>
      <c r="B7" s="4">
        <v>1.6303485143427436</v>
      </c>
      <c r="C7" s="5">
        <v>22.532272727272701</v>
      </c>
      <c r="E7" s="20">
        <v>9.4739918351388924E-2</v>
      </c>
      <c r="F7" s="2">
        <v>1.6E-2</v>
      </c>
      <c r="G7" s="2">
        <f t="shared" si="0"/>
        <v>0.12732341577371806</v>
      </c>
      <c r="H7" s="4">
        <f t="shared" si="1"/>
        <v>87.267658422628188</v>
      </c>
      <c r="J7" s="1"/>
      <c r="K7" s="4"/>
      <c r="L7" s="5"/>
      <c r="M7"/>
      <c r="N7" s="7"/>
      <c r="O7" s="2"/>
      <c r="P7" s="4"/>
      <c r="Q7" s="2"/>
      <c r="R7" s="2"/>
      <c r="AB7" s="2"/>
      <c r="AC7" s="2"/>
      <c r="AD7" s="2"/>
      <c r="AE7" s="2"/>
    </row>
    <row r="8" spans="1:31">
      <c r="A8" s="2"/>
      <c r="B8" s="4">
        <v>2.4885831167676211</v>
      </c>
      <c r="C8" s="5">
        <v>22.146022727272726</v>
      </c>
      <c r="E8" s="20">
        <v>7.7487120857983122E-2</v>
      </c>
      <c r="F8" s="2">
        <v>0.10199999999999999</v>
      </c>
      <c r="G8" s="2">
        <f t="shared" si="0"/>
        <v>0.10413693697219328</v>
      </c>
      <c r="H8" s="4">
        <f t="shared" si="1"/>
        <v>89.58630630278067</v>
      </c>
      <c r="J8" s="1"/>
      <c r="K8" s="4"/>
      <c r="L8" s="5"/>
      <c r="M8"/>
      <c r="N8" s="7"/>
      <c r="O8" s="2"/>
      <c r="P8" s="4"/>
      <c r="Q8" s="2"/>
      <c r="R8" s="2"/>
      <c r="AB8" s="7"/>
      <c r="AC8" s="7"/>
      <c r="AD8" s="2"/>
      <c r="AE8" s="2"/>
    </row>
    <row r="9" spans="1:31" s="1" customFormat="1" ht="15">
      <c r="A9" s="2"/>
      <c r="B9" s="4">
        <v>3.2445455084435921</v>
      </c>
      <c r="C9" s="5">
        <v>22.167676767677001</v>
      </c>
      <c r="D9"/>
      <c r="E9" s="20">
        <v>6.307848543190489E-2</v>
      </c>
      <c r="F9" s="2">
        <v>7.0000000000000001E-3</v>
      </c>
      <c r="G9" s="2">
        <f t="shared" si="0"/>
        <v>8.4772800808573856E-2</v>
      </c>
      <c r="H9" s="4">
        <f t="shared" si="1"/>
        <v>91.522719919142617</v>
      </c>
      <c r="I9"/>
      <c r="K9" s="4"/>
      <c r="L9" s="12"/>
      <c r="M9"/>
      <c r="N9" s="2"/>
      <c r="O9" s="2"/>
      <c r="P9" s="4"/>
      <c r="Q9" s="2"/>
      <c r="R9" s="2"/>
    </row>
    <row r="10" spans="1:31" s="1" customFormat="1">
      <c r="A10" s="2"/>
      <c r="B10" s="4">
        <v>4.2818712265689083</v>
      </c>
      <c r="C10" s="5">
        <v>22.172367424242399</v>
      </c>
      <c r="E10" s="20">
        <v>4.8436663753262096E-2</v>
      </c>
      <c r="F10" s="2">
        <v>8.0000000000000002E-3</v>
      </c>
      <c r="G10" s="2">
        <f t="shared" si="0"/>
        <v>6.5095279635713946E-2</v>
      </c>
      <c r="H10" s="4">
        <f t="shared" si="1"/>
        <v>93.490472036428613</v>
      </c>
      <c r="I10"/>
      <c r="J10" s="2"/>
      <c r="K10" s="2"/>
      <c r="L10" s="2"/>
      <c r="M10" s="2"/>
      <c r="N10" s="2"/>
      <c r="O10" s="2"/>
    </row>
    <row r="11" spans="1:31" s="1" customFormat="1">
      <c r="B11" s="4">
        <v>4.9204582958666405</v>
      </c>
      <c r="C11" s="5">
        <v>22.1168181818182</v>
      </c>
      <c r="E11" s="20">
        <v>3.6405052590440246E-2</v>
      </c>
      <c r="F11" s="2">
        <v>1.0999999999999999E-2</v>
      </c>
      <c r="G11" s="2">
        <f t="shared" si="0"/>
        <v>4.8925687586564626E-2</v>
      </c>
      <c r="H11" s="4">
        <f t="shared" si="1"/>
        <v>95.107431241343534</v>
      </c>
      <c r="I11" s="2"/>
      <c r="J11" s="2"/>
      <c r="K11" s="2"/>
      <c r="L11" s="2"/>
      <c r="M11" s="2"/>
      <c r="N11" s="2"/>
      <c r="O11" s="2"/>
    </row>
    <row r="12" spans="1:31" s="1" customFormat="1" ht="15">
      <c r="C12" s="12">
        <f>AVERAGE(C4:C11)</f>
        <v>22.114479955808189</v>
      </c>
      <c r="J12" s="2"/>
      <c r="K12" s="2"/>
      <c r="L12" s="2"/>
      <c r="M12" s="2"/>
      <c r="N12" s="2"/>
      <c r="O12" s="2"/>
      <c r="P12" s="4"/>
      <c r="Q12" s="2"/>
    </row>
    <row r="13" spans="1:31" s="1" customFormat="1">
      <c r="J13" s="2"/>
      <c r="K13" s="2"/>
      <c r="L13" s="2"/>
      <c r="M13" s="2"/>
      <c r="N13" s="2"/>
      <c r="O13" s="2"/>
    </row>
    <row r="14" spans="1:31" s="1" customFormat="1">
      <c r="K14" s="2"/>
      <c r="L14" s="2"/>
      <c r="M14" s="2"/>
      <c r="N14" s="2"/>
      <c r="O14" s="2"/>
    </row>
    <row r="15" spans="1:31" s="1" customFormat="1">
      <c r="J15" s="2"/>
      <c r="K15" s="2"/>
      <c r="L15" s="2"/>
      <c r="M15" s="2"/>
      <c r="N15" s="2"/>
      <c r="O15" s="2"/>
    </row>
    <row r="16" spans="1:31">
      <c r="A16" s="1"/>
      <c r="B16" s="1"/>
      <c r="C16" s="1"/>
      <c r="D16" s="1"/>
      <c r="E16" s="1"/>
      <c r="F16" s="1"/>
      <c r="G16" s="1"/>
      <c r="H16" s="1"/>
      <c r="I16" s="1"/>
      <c r="J16" s="2"/>
      <c r="K16" s="2"/>
      <c r="L16" s="2"/>
      <c r="M16" s="2"/>
      <c r="N16" s="2"/>
      <c r="O16" s="2"/>
    </row>
    <row r="17" spans="8:17">
      <c r="H17" s="1"/>
      <c r="J17" s="2"/>
      <c r="K17" s="2"/>
      <c r="L17" s="2"/>
      <c r="M17" s="2"/>
      <c r="N17" s="2"/>
      <c r="O17" s="2"/>
    </row>
    <row r="18" spans="8:17">
      <c r="H18" s="1"/>
      <c r="J18" s="2"/>
      <c r="K18" s="2"/>
      <c r="L18" s="2"/>
      <c r="M18" s="2"/>
      <c r="N18" s="2"/>
      <c r="O18" s="2"/>
    </row>
    <row r="19" spans="8:17">
      <c r="H19" s="1"/>
      <c r="J19" s="2"/>
      <c r="K19" s="2"/>
      <c r="L19" s="2"/>
      <c r="M19" s="2"/>
      <c r="N19" s="2"/>
      <c r="O19" s="2"/>
    </row>
    <row r="20" spans="8:17">
      <c r="H20" s="1"/>
      <c r="J20" s="2"/>
      <c r="K20" s="2"/>
      <c r="L20" s="2"/>
      <c r="M20" s="2"/>
      <c r="N20" s="2"/>
      <c r="O20" s="2"/>
    </row>
    <row r="21" spans="8:17">
      <c r="H21" s="1"/>
      <c r="J21" s="2"/>
      <c r="K21" s="2"/>
      <c r="L21" s="2"/>
      <c r="M21" s="2"/>
      <c r="N21" s="2"/>
      <c r="O21" s="2"/>
    </row>
    <row r="22" spans="8:17">
      <c r="H22" s="1"/>
      <c r="L22" s="2"/>
      <c r="M22" s="2"/>
      <c r="N22" s="2"/>
      <c r="O22" s="2"/>
      <c r="P22"/>
    </row>
    <row r="23" spans="8:17">
      <c r="L23" s="2"/>
      <c r="M23" s="2"/>
      <c r="N23" s="2"/>
      <c r="O23" s="2"/>
    </row>
    <row r="24" spans="8:17">
      <c r="L24" s="2"/>
      <c r="M24" s="2"/>
      <c r="N24" s="2"/>
      <c r="O24" s="2"/>
      <c r="P24" s="4"/>
      <c r="Q24" s="4"/>
    </row>
    <row r="25" spans="8:17">
      <c r="L25" s="2"/>
      <c r="M25" s="2"/>
      <c r="N25" s="2"/>
      <c r="O25" s="2"/>
    </row>
    <row r="26" spans="8:17">
      <c r="L26" s="2"/>
      <c r="M26" s="2"/>
      <c r="N26" s="2"/>
      <c r="O26" s="2"/>
    </row>
    <row r="27" spans="8:17">
      <c r="L27" s="2"/>
      <c r="M27" s="2"/>
      <c r="N27" s="2"/>
      <c r="O27" s="2"/>
    </row>
    <row r="28" spans="8:17">
      <c r="L28" s="2"/>
      <c r="M28" s="2"/>
      <c r="N28" s="2"/>
      <c r="O28" s="2"/>
    </row>
    <row r="29" spans="8:17">
      <c r="L29" s="2"/>
      <c r="M29" s="2"/>
      <c r="N29" s="2"/>
      <c r="O29" s="2"/>
    </row>
    <row r="30" spans="8:17">
      <c r="L30" s="2"/>
      <c r="M30" s="2"/>
      <c r="N30" s="2"/>
      <c r="O30" s="2"/>
      <c r="P30"/>
      <c r="Q30"/>
    </row>
    <row r="31" spans="8:17">
      <c r="L31" s="2"/>
      <c r="M31" s="2"/>
      <c r="N31" s="2"/>
      <c r="O31" s="2"/>
      <c r="P31"/>
      <c r="Q31"/>
    </row>
    <row r="32" spans="8:17">
      <c r="J32" s="2"/>
      <c r="K32" s="2"/>
      <c r="L32" s="2"/>
      <c r="M32" s="2"/>
      <c r="N32" s="2"/>
      <c r="O32" s="2"/>
      <c r="P32"/>
      <c r="Q32"/>
    </row>
    <row r="33" spans="1:20">
      <c r="J33" s="2"/>
      <c r="K33" s="2"/>
      <c r="L33" s="2"/>
      <c r="M33" s="2"/>
      <c r="N33" s="2"/>
      <c r="O33" s="2"/>
    </row>
    <row r="34" spans="1:20">
      <c r="J34" s="2"/>
      <c r="K34" s="2"/>
      <c r="L34" s="2"/>
      <c r="M34" s="2"/>
      <c r="N34" s="2"/>
      <c r="O34" s="7"/>
    </row>
    <row r="35" spans="1:20">
      <c r="J35" s="2"/>
      <c r="K35" s="2"/>
      <c r="L35" s="2"/>
      <c r="M35" s="2"/>
      <c r="N35" s="2"/>
      <c r="O35" s="2"/>
    </row>
    <row r="36" spans="1:20">
      <c r="J36" s="2"/>
      <c r="K36" s="2"/>
      <c r="L36" s="2"/>
      <c r="M36" s="2"/>
      <c r="N36" s="2"/>
      <c r="O36" s="2"/>
      <c r="P36" s="4"/>
      <c r="Q36" s="2"/>
    </row>
    <row r="37" spans="1:20">
      <c r="J37" s="2"/>
      <c r="K37" s="2"/>
      <c r="L37" s="2"/>
      <c r="M37" s="2"/>
      <c r="N37" s="2"/>
      <c r="O37" s="2"/>
    </row>
    <row r="38" spans="1:20">
      <c r="J38" s="2"/>
      <c r="K38" s="2"/>
      <c r="L38" s="2"/>
      <c r="M38" s="2"/>
      <c r="N38" s="2"/>
      <c r="O38" s="2"/>
    </row>
    <row r="39" spans="1:20">
      <c r="A39" s="1"/>
      <c r="B39" s="7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</row>
    <row r="40" spans="1:20">
      <c r="A40" s="1"/>
      <c r="B40" s="7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</row>
    <row r="41" spans="1:20">
      <c r="A41" s="1"/>
      <c r="B41" s="7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</row>
    <row r="42" spans="1:20">
      <c r="A42" s="10"/>
      <c r="B42" s="7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</row>
    <row r="43" spans="1:20">
      <c r="A43" s="10"/>
      <c r="B43" s="7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</row>
    <row r="44" spans="1:20">
      <c r="A44" s="10"/>
      <c r="B44" s="7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4"/>
      <c r="Q44" s="4"/>
    </row>
    <row r="45" spans="1:20">
      <c r="A45" s="10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</row>
    <row r="46" spans="1:20" ht="15">
      <c r="C46" s="11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R46" s="1"/>
      <c r="S46" s="1"/>
    </row>
    <row r="47" spans="1:20" ht="15">
      <c r="A47" s="1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8"/>
      <c r="Q47" s="8"/>
      <c r="R47" s="6"/>
      <c r="S47" s="6"/>
      <c r="T47" s="1"/>
    </row>
    <row r="48" spans="1:20" s="1" customFormat="1" ht="15">
      <c r="B48"/>
      <c r="C48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8"/>
      <c r="Q48" s="8"/>
      <c r="R48" s="6"/>
      <c r="S48" s="6"/>
      <c r="T48"/>
    </row>
    <row r="49" spans="1:20" s="1" customFormat="1" ht="15">
      <c r="B49"/>
      <c r="C49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8"/>
      <c r="Q49" s="8"/>
      <c r="R49" s="6"/>
      <c r="S49" s="6"/>
    </row>
    <row r="50" spans="1:20" s="1" customFormat="1" ht="15">
      <c r="B50"/>
      <c r="C50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8"/>
      <c r="Q50" s="8"/>
      <c r="R50" s="6"/>
      <c r="S50" s="6"/>
    </row>
    <row r="51" spans="1:20" ht="15">
      <c r="A51" s="1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8"/>
      <c r="Q51" s="8"/>
      <c r="R51" s="9"/>
      <c r="S51" s="9"/>
      <c r="T51" s="1"/>
    </row>
    <row r="52" spans="1:20">
      <c r="M52"/>
      <c r="N52"/>
      <c r="O52"/>
      <c r="P52"/>
      <c r="Q52"/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4f008579-f0ef-435d-9b91-12c5f8f06b79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DF62D27AFBB8E4D8A07D422F5601997" ma:contentTypeVersion="18" ma:contentTypeDescription="Crear nuevo documento." ma:contentTypeScope="" ma:versionID="94d9373473972269711ab2ed83a3c8c7">
  <xsd:schema xmlns:xsd="http://www.w3.org/2001/XMLSchema" xmlns:xs="http://www.w3.org/2001/XMLSchema" xmlns:p="http://schemas.microsoft.com/office/2006/metadata/properties" xmlns:ns3="4f008579-f0ef-435d-9b91-12c5f8f06b79" xmlns:ns4="953c24ac-8ec0-40cb-9cca-5d3437982867" targetNamespace="http://schemas.microsoft.com/office/2006/metadata/properties" ma:root="true" ma:fieldsID="9c42db69ce392f87b171128f4aa3c6cb" ns3:_="" ns4:_="">
    <xsd:import namespace="4f008579-f0ef-435d-9b91-12c5f8f06b79"/>
    <xsd:import namespace="953c24ac-8ec0-40cb-9cca-5d343798286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_activity" minOccurs="0"/>
                <xsd:element ref="ns3:MediaServiceDateTaken" minOccurs="0"/>
                <xsd:element ref="ns3:MediaServiceObjectDetectorVersions" minOccurs="0"/>
                <xsd:element ref="ns3:MediaLengthInSeconds" minOccurs="0"/>
                <xsd:element ref="ns3:MediaServiceLocation" minOccurs="0"/>
                <xsd:element ref="ns3:MediaServiceSearchProperties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008579-f0ef-435d-9b91-12c5f8f06b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SystemTags" ma:index="25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3c24ac-8ec0-40cb-9cca-5d34379828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6FEB1DB-AD2E-4D09-8066-FEA5D24C78FF}">
  <ds:schemaRefs>
    <ds:schemaRef ds:uri="4f008579-f0ef-435d-9b91-12c5f8f06b79"/>
    <ds:schemaRef ds:uri="http://purl.org/dc/dcmitype/"/>
    <ds:schemaRef ds:uri="http://www.w3.org/XML/1998/namespace"/>
    <ds:schemaRef ds:uri="http://schemas.microsoft.com/office/2006/metadata/properties"/>
    <ds:schemaRef ds:uri="953c24ac-8ec0-40cb-9cca-5d3437982867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E0661837-5BF8-4431-BDFC-6B7ECB06E55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AEB81B3-8CC8-4431-BAD7-6ABE4CFB8E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008579-f0ef-435d-9b91-12c5f8f06b79"/>
    <ds:schemaRef ds:uri="953c24ac-8ec0-40cb-9cca-5d34379828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Fractionation (Cycle A)</vt:lpstr>
      <vt:lpstr>Fractionation (Cycle B)</vt:lpstr>
      <vt:lpstr>POS vs DV (1 kDa, Cycle A)</vt:lpstr>
      <vt:lpstr>POS vs DV (1 kDa, Cycle B)</vt:lpstr>
      <vt:lpstr>POS vs DV (10 kDa, Cycle B)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OLGA RUIZ PEREZ</dc:creator>
  <cp:lastModifiedBy>OSCAR BENITO ROMAN</cp:lastModifiedBy>
  <dcterms:created xsi:type="dcterms:W3CDTF">2025-01-09T19:55:48Z</dcterms:created>
  <dcterms:modified xsi:type="dcterms:W3CDTF">2025-04-22T08:01:31Z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0x0101004DF62D27AFBB8E4D8A07D422F5601997</vt:lpwstr>
  </property>
</Properties>
</file>